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globalgap-my.sharepoint.com/personal/restrepo_globalgap_org/Documents/Microsoft Teams Chat Files/Documents/GLOBALGAP Schemes/IFA V6/V6 Transition Tool/FINAL IFA TOOL/Published English Versions/"/>
    </mc:Choice>
  </mc:AlternateContent>
  <xr:revisionPtr revIDLastSave="123" documentId="8_{64F51D7D-B6B7-4AD6-B6FC-4C3ECAC67F4B}" xr6:coauthVersionLast="47" xr6:coauthVersionMax="47" xr10:uidLastSave="{29BDE833-20C4-49BC-826A-D544787255E7}"/>
  <bookViews>
    <workbookView xWindow="28680" yWindow="-120" windowWidth="29040" windowHeight="15720" xr2:uid="{BD50B6E4-24D1-4FF4-917D-59EF22DF8323}"/>
  </bookViews>
  <sheets>
    <sheet name="Cover" sheetId="20" r:id="rId1"/>
    <sheet name="Introduction" sheetId="16" r:id="rId2"/>
    <sheet name="IFA v5.2 to IFA v6 Smart" sheetId="13" r:id="rId3"/>
    <sheet name="v 5.2" sheetId="25" state="hidden" r:id="rId4"/>
    <sheet name="v6 SMART" sheetId="24" state="hidden" r:id="rId5"/>
    <sheet name="Mapping" sheetId="22" state="hidden" r:id="rId6"/>
    <sheet name="Summary" sheetId="14" r:id="rId7"/>
    <sheet name="Lists" sheetId="17" state="hidden" r:id="rId8"/>
  </sheets>
  <definedNames>
    <definedName name="_xlnm._FilterDatabase" localSheetId="2" hidden="1">'IFA v5.2 to IFA v6 Smart'!$N$4:$P$453</definedName>
    <definedName name="Levels">LevelTable[#Headers]</definedName>
    <definedName name="MajorMust">LevelTable[Major Must]</definedName>
    <definedName name="MajorMustMerged">LevelTable[Major Must Merged]</definedName>
    <definedName name="MajorMustNew">LevelTable[Major Must New]</definedName>
    <definedName name="MajorMustNoNA">Lists!$J$4:$J$5</definedName>
    <definedName name="Merged">Lists!$G$4</definedName>
    <definedName name="MinorMust">LevelTable[Minor Must]</definedName>
    <definedName name="MinorMustMerged">LevelTable[Minor Must Merged]</definedName>
    <definedName name="MinorMustNew">LevelTable[Minor Must New]</definedName>
    <definedName name="MinorMustNoNA">Lists!$K$4:$K$5</definedName>
    <definedName name="NoEquivalent">Lists!$N$4</definedName>
    <definedName name="_xlnm.Print_Area" localSheetId="2">'IFA v5.2 to IFA v6 Smart'!$A$1:$K$453</definedName>
    <definedName name="_xlnm.Print_Area" localSheetId="6">Summary!$A$1:$G$32</definedName>
    <definedName name="_xlnm.Print_Titles" localSheetId="2">'IFA v5.2 to IFA v6 Smart'!$4:$4</definedName>
    <definedName name="Recom.">LevelTable[Recom.]</definedName>
    <definedName name="Recom.New">LevelTable[Recom. New]</definedName>
    <definedName name="Removed">Lists!$M$4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4" i="25" l="1"/>
  <c r="F243" i="25"/>
  <c r="F242" i="25"/>
  <c r="M238" i="25"/>
  <c r="M237" i="25"/>
  <c r="M236" i="25"/>
  <c r="M235" i="25"/>
  <c r="M234" i="25"/>
  <c r="M233" i="25"/>
  <c r="M232" i="25"/>
  <c r="M231" i="25"/>
  <c r="M230" i="25"/>
  <c r="M229" i="25"/>
  <c r="M228" i="25"/>
  <c r="M227" i="25"/>
  <c r="M226" i="25"/>
  <c r="M225" i="25"/>
  <c r="M224" i="25"/>
  <c r="M223" i="25"/>
  <c r="M222" i="25"/>
  <c r="M221" i="25"/>
  <c r="M220" i="25"/>
  <c r="M219" i="25"/>
  <c r="M218" i="25"/>
  <c r="M217" i="25"/>
  <c r="M216" i="25"/>
  <c r="M215" i="25"/>
  <c r="M214" i="25"/>
  <c r="M213" i="25"/>
  <c r="M212" i="25"/>
  <c r="M211" i="25"/>
  <c r="M210" i="25"/>
  <c r="M209" i="25"/>
  <c r="M208" i="25"/>
  <c r="M207" i="25"/>
  <c r="M206" i="25"/>
  <c r="M205" i="25"/>
  <c r="M204" i="25"/>
  <c r="M203" i="25"/>
  <c r="M202" i="25"/>
  <c r="M201" i="25"/>
  <c r="M200" i="25"/>
  <c r="M199" i="25"/>
  <c r="M198" i="25"/>
  <c r="M197" i="25"/>
  <c r="M196" i="25"/>
  <c r="M195" i="25"/>
  <c r="M194" i="25"/>
  <c r="M193" i="25"/>
  <c r="M192" i="25"/>
  <c r="M191" i="25"/>
  <c r="M190" i="25"/>
  <c r="M189" i="25"/>
  <c r="M188" i="25"/>
  <c r="M187" i="25"/>
  <c r="M186" i="25"/>
  <c r="M185" i="25"/>
  <c r="M184" i="25"/>
  <c r="M183" i="25"/>
  <c r="M182" i="25"/>
  <c r="M181" i="25"/>
  <c r="M180" i="25"/>
  <c r="M179" i="25"/>
  <c r="M178" i="25"/>
  <c r="M177" i="25"/>
  <c r="M176" i="25"/>
  <c r="M175" i="25"/>
  <c r="M174" i="25"/>
  <c r="M173" i="25"/>
  <c r="M172" i="25"/>
  <c r="M171" i="25"/>
  <c r="M170" i="25"/>
  <c r="M169" i="25"/>
  <c r="M168" i="25"/>
  <c r="M167" i="25"/>
  <c r="M166" i="25"/>
  <c r="M165" i="25"/>
  <c r="M164" i="25"/>
  <c r="M163" i="25"/>
  <c r="M162" i="25"/>
  <c r="M161" i="25"/>
  <c r="M160" i="25"/>
  <c r="M159" i="25"/>
  <c r="M158" i="25"/>
  <c r="M157" i="25"/>
  <c r="M156" i="25"/>
  <c r="M155" i="25"/>
  <c r="M154" i="25"/>
  <c r="M153" i="25"/>
  <c r="M152" i="25"/>
  <c r="M151" i="25"/>
  <c r="M150" i="25"/>
  <c r="M149" i="25"/>
  <c r="M148" i="25"/>
  <c r="M147" i="25"/>
  <c r="M146" i="25"/>
  <c r="M145" i="25"/>
  <c r="M144" i="25"/>
  <c r="M143" i="25"/>
  <c r="M142" i="25"/>
  <c r="M141" i="25"/>
  <c r="M140" i="25"/>
  <c r="M139" i="25"/>
  <c r="M138" i="25"/>
  <c r="M137" i="25"/>
  <c r="M136" i="25"/>
  <c r="M135" i="25"/>
  <c r="M134" i="25"/>
  <c r="M133" i="25"/>
  <c r="M132" i="25"/>
  <c r="M131" i="25"/>
  <c r="M130" i="25"/>
  <c r="M129" i="25"/>
  <c r="M128" i="25"/>
  <c r="M127" i="25"/>
  <c r="M126" i="25"/>
  <c r="M125" i="25"/>
  <c r="M124" i="25"/>
  <c r="M123" i="25"/>
  <c r="M122" i="25"/>
  <c r="M121" i="25"/>
  <c r="M120" i="25"/>
  <c r="M119" i="25"/>
  <c r="M118" i="25"/>
  <c r="M117" i="25"/>
  <c r="M116" i="25"/>
  <c r="M115" i="25"/>
  <c r="M114" i="25"/>
  <c r="M113" i="25"/>
  <c r="M112" i="25"/>
  <c r="M111" i="25"/>
  <c r="M110" i="25"/>
  <c r="M109" i="25"/>
  <c r="M108" i="25"/>
  <c r="M107" i="25"/>
  <c r="M106" i="25"/>
  <c r="M105" i="25"/>
  <c r="M104" i="25"/>
  <c r="M103" i="25"/>
  <c r="M102" i="25"/>
  <c r="M101" i="25"/>
  <c r="M100" i="25"/>
  <c r="M99" i="25"/>
  <c r="M98" i="25"/>
  <c r="M97" i="25"/>
  <c r="M96" i="25"/>
  <c r="M95" i="25"/>
  <c r="M94" i="25"/>
  <c r="M93" i="25"/>
  <c r="M92" i="25"/>
  <c r="M91" i="25"/>
  <c r="M90" i="25"/>
  <c r="M89" i="25"/>
  <c r="M88" i="25"/>
  <c r="M87" i="25"/>
  <c r="M86" i="25"/>
  <c r="M85" i="25"/>
  <c r="M84" i="25"/>
  <c r="M83" i="25"/>
  <c r="M82" i="25"/>
  <c r="M81" i="25"/>
  <c r="M80" i="25"/>
  <c r="M79" i="25"/>
  <c r="M78" i="25"/>
  <c r="M77" i="25"/>
  <c r="M76" i="25"/>
  <c r="M75" i="25"/>
  <c r="M74" i="25"/>
  <c r="M73" i="25"/>
  <c r="M72" i="25"/>
  <c r="M71" i="25"/>
  <c r="M70" i="25"/>
  <c r="M69" i="25"/>
  <c r="M68" i="25"/>
  <c r="M67" i="25"/>
  <c r="M66" i="25"/>
  <c r="M65" i="25"/>
  <c r="M64" i="25"/>
  <c r="M63" i="25"/>
  <c r="M62" i="25"/>
  <c r="M61" i="25"/>
  <c r="M60" i="25"/>
  <c r="M59" i="25"/>
  <c r="M58" i="25"/>
  <c r="M57" i="25"/>
  <c r="M56" i="25"/>
  <c r="M55" i="25"/>
  <c r="M54" i="25"/>
  <c r="M53" i="25"/>
  <c r="M52" i="25"/>
  <c r="M51" i="25"/>
  <c r="M50" i="25"/>
  <c r="M49" i="25"/>
  <c r="M48" i="25"/>
  <c r="M47" i="25"/>
  <c r="M46" i="25"/>
  <c r="M45" i="25"/>
  <c r="M44" i="25"/>
  <c r="M43" i="25"/>
  <c r="M42" i="25"/>
  <c r="M41" i="25"/>
  <c r="M40" i="25"/>
  <c r="M39" i="25"/>
  <c r="M38" i="25"/>
  <c r="M37" i="25"/>
  <c r="M36" i="25"/>
  <c r="M35" i="25"/>
  <c r="M34" i="25"/>
  <c r="M33" i="25"/>
  <c r="M32" i="25"/>
  <c r="M31" i="25"/>
  <c r="M30" i="25"/>
  <c r="M29" i="25"/>
  <c r="M28" i="25"/>
  <c r="M27" i="25"/>
  <c r="M26" i="25"/>
  <c r="M25" i="25"/>
  <c r="M24" i="25"/>
  <c r="M23" i="25"/>
  <c r="M22" i="25"/>
  <c r="M21" i="25"/>
  <c r="M20" i="25"/>
  <c r="M19" i="25"/>
  <c r="M18" i="25"/>
  <c r="M17" i="25"/>
  <c r="M16" i="25"/>
  <c r="M15" i="25"/>
  <c r="M14" i="25"/>
  <c r="M13" i="25"/>
  <c r="M12" i="25"/>
  <c r="M11" i="25"/>
  <c r="M10" i="25"/>
  <c r="M9" i="25"/>
  <c r="M8" i="25"/>
  <c r="M7" i="25"/>
  <c r="M6" i="25"/>
  <c r="M5" i="25"/>
  <c r="M4" i="25"/>
  <c r="M3" i="25"/>
  <c r="M2" i="25"/>
  <c r="H196" i="24"/>
  <c r="H195" i="24"/>
  <c r="H194" i="24"/>
  <c r="I191" i="24"/>
  <c r="A191" i="24"/>
  <c r="I190" i="24"/>
  <c r="A190" i="24"/>
  <c r="I189" i="24"/>
  <c r="A189" i="24"/>
  <c r="I188" i="24"/>
  <c r="A188" i="24"/>
  <c r="I187" i="24"/>
  <c r="A187" i="24"/>
  <c r="I186" i="24"/>
  <c r="A186" i="24"/>
  <c r="I185" i="24"/>
  <c r="A185" i="24"/>
  <c r="I184" i="24"/>
  <c r="A184" i="24"/>
  <c r="I183" i="24"/>
  <c r="A183" i="24"/>
  <c r="I182" i="24"/>
  <c r="A182" i="24"/>
  <c r="I181" i="24"/>
  <c r="A181" i="24"/>
  <c r="I180" i="24"/>
  <c r="A180" i="24"/>
  <c r="I179" i="24"/>
  <c r="A179" i="24"/>
  <c r="I178" i="24"/>
  <c r="A178" i="24"/>
  <c r="I177" i="24"/>
  <c r="A177" i="24"/>
  <c r="I176" i="24"/>
  <c r="A176" i="24"/>
  <c r="I175" i="24"/>
  <c r="A175" i="24"/>
  <c r="I174" i="24"/>
  <c r="A174" i="24"/>
  <c r="I173" i="24"/>
  <c r="A173" i="24"/>
  <c r="I172" i="24"/>
  <c r="A172" i="24"/>
  <c r="I171" i="24"/>
  <c r="A171" i="24"/>
  <c r="I170" i="24"/>
  <c r="A170" i="24"/>
  <c r="I169" i="24"/>
  <c r="A169" i="24"/>
  <c r="I168" i="24"/>
  <c r="A168" i="24"/>
  <c r="I167" i="24"/>
  <c r="A167" i="24"/>
  <c r="I166" i="24"/>
  <c r="A166" i="24"/>
  <c r="I165" i="24"/>
  <c r="A165" i="24"/>
  <c r="I164" i="24"/>
  <c r="A164" i="24"/>
  <c r="I163" i="24"/>
  <c r="A163" i="24"/>
  <c r="I162" i="24"/>
  <c r="A162" i="24"/>
  <c r="I161" i="24"/>
  <c r="A161" i="24"/>
  <c r="I160" i="24"/>
  <c r="A160" i="24"/>
  <c r="I159" i="24"/>
  <c r="A159" i="24"/>
  <c r="I158" i="24"/>
  <c r="A158" i="24"/>
  <c r="I157" i="24"/>
  <c r="A157" i="24"/>
  <c r="I156" i="24"/>
  <c r="A156" i="24"/>
  <c r="I155" i="24"/>
  <c r="A155" i="24"/>
  <c r="I154" i="24"/>
  <c r="A154" i="24"/>
  <c r="I153" i="24"/>
  <c r="A153" i="24"/>
  <c r="I152" i="24"/>
  <c r="A152" i="24"/>
  <c r="I151" i="24"/>
  <c r="A151" i="24"/>
  <c r="I150" i="24"/>
  <c r="A150" i="24"/>
  <c r="I149" i="24"/>
  <c r="A149" i="24"/>
  <c r="I148" i="24"/>
  <c r="A148" i="24"/>
  <c r="I147" i="24"/>
  <c r="A147" i="24"/>
  <c r="I146" i="24"/>
  <c r="A146" i="24"/>
  <c r="I145" i="24"/>
  <c r="A145" i="24"/>
  <c r="I144" i="24"/>
  <c r="A144" i="24"/>
  <c r="I143" i="24"/>
  <c r="A143" i="24"/>
  <c r="I142" i="24"/>
  <c r="A142" i="24"/>
  <c r="I141" i="24"/>
  <c r="A141" i="24"/>
  <c r="I140" i="24"/>
  <c r="A140" i="24"/>
  <c r="I139" i="24"/>
  <c r="A139" i="24"/>
  <c r="I138" i="24"/>
  <c r="A138" i="24"/>
  <c r="I137" i="24"/>
  <c r="A137" i="24"/>
  <c r="I136" i="24"/>
  <c r="A136" i="24"/>
  <c r="I135" i="24"/>
  <c r="A135" i="24"/>
  <c r="I134" i="24"/>
  <c r="A134" i="24"/>
  <c r="I133" i="24"/>
  <c r="A133" i="24"/>
  <c r="I132" i="24"/>
  <c r="A132" i="24"/>
  <c r="I131" i="24"/>
  <c r="A131" i="24"/>
  <c r="I130" i="24"/>
  <c r="A130" i="24"/>
  <c r="I129" i="24"/>
  <c r="A129" i="24"/>
  <c r="I128" i="24"/>
  <c r="A128" i="24"/>
  <c r="I127" i="24"/>
  <c r="A127" i="24"/>
  <c r="I126" i="24"/>
  <c r="A126" i="24"/>
  <c r="I125" i="24"/>
  <c r="A125" i="24"/>
  <c r="I124" i="24"/>
  <c r="A124" i="24"/>
  <c r="I123" i="24"/>
  <c r="A123" i="24"/>
  <c r="I122" i="24"/>
  <c r="A122" i="24"/>
  <c r="I121" i="24"/>
  <c r="A121" i="24"/>
  <c r="I120" i="24"/>
  <c r="A120" i="24"/>
  <c r="I119" i="24"/>
  <c r="A119" i="24"/>
  <c r="I118" i="24"/>
  <c r="A118" i="24"/>
  <c r="I117" i="24"/>
  <c r="A117" i="24"/>
  <c r="I116" i="24"/>
  <c r="A116" i="24"/>
  <c r="I115" i="24"/>
  <c r="A115" i="24"/>
  <c r="I114" i="24"/>
  <c r="A114" i="24"/>
  <c r="I113" i="24"/>
  <c r="A113" i="24"/>
  <c r="I112" i="24"/>
  <c r="A112" i="24"/>
  <c r="I111" i="24"/>
  <c r="A111" i="24"/>
  <c r="I110" i="24"/>
  <c r="A110" i="24"/>
  <c r="I109" i="24"/>
  <c r="A109" i="24"/>
  <c r="I108" i="24"/>
  <c r="A108" i="24"/>
  <c r="I107" i="24"/>
  <c r="A107" i="24"/>
  <c r="I106" i="24"/>
  <c r="A106" i="24"/>
  <c r="I105" i="24"/>
  <c r="A105" i="24"/>
  <c r="I104" i="24"/>
  <c r="A104" i="24"/>
  <c r="I103" i="24"/>
  <c r="A103" i="24"/>
  <c r="I102" i="24"/>
  <c r="A102" i="24"/>
  <c r="I101" i="24"/>
  <c r="A101" i="24"/>
  <c r="I100" i="24"/>
  <c r="A100" i="24"/>
  <c r="I99" i="24"/>
  <c r="A99" i="24"/>
  <c r="I98" i="24"/>
  <c r="A98" i="24"/>
  <c r="I97" i="24"/>
  <c r="A97" i="24"/>
  <c r="I96" i="24"/>
  <c r="A96" i="24"/>
  <c r="I95" i="24"/>
  <c r="A95" i="24"/>
  <c r="I94" i="24"/>
  <c r="A94" i="24"/>
  <c r="I93" i="24"/>
  <c r="A93" i="24"/>
  <c r="I92" i="24"/>
  <c r="A92" i="24"/>
  <c r="I91" i="24"/>
  <c r="A91" i="24"/>
  <c r="I90" i="24"/>
  <c r="A90" i="24"/>
  <c r="I89" i="24"/>
  <c r="A89" i="24"/>
  <c r="I88" i="24"/>
  <c r="A88" i="24"/>
  <c r="I87" i="24"/>
  <c r="A87" i="24"/>
  <c r="I86" i="24"/>
  <c r="A86" i="24"/>
  <c r="I85" i="24"/>
  <c r="A85" i="24"/>
  <c r="I84" i="24"/>
  <c r="A84" i="24"/>
  <c r="I83" i="24"/>
  <c r="A83" i="24"/>
  <c r="I82" i="24"/>
  <c r="A82" i="24"/>
  <c r="I81" i="24"/>
  <c r="A81" i="24"/>
  <c r="I80" i="24"/>
  <c r="A80" i="24"/>
  <c r="I79" i="24"/>
  <c r="A79" i="24"/>
  <c r="I78" i="24"/>
  <c r="A78" i="24"/>
  <c r="I77" i="24"/>
  <c r="A77" i="24"/>
  <c r="I76" i="24"/>
  <c r="A76" i="24"/>
  <c r="I75" i="24"/>
  <c r="A75" i="24"/>
  <c r="I74" i="24"/>
  <c r="A74" i="24"/>
  <c r="I73" i="24"/>
  <c r="A73" i="24"/>
  <c r="I72" i="24"/>
  <c r="A72" i="24"/>
  <c r="I71" i="24"/>
  <c r="A71" i="24"/>
  <c r="I70" i="24"/>
  <c r="A70" i="24"/>
  <c r="I69" i="24"/>
  <c r="A69" i="24"/>
  <c r="I68" i="24"/>
  <c r="A68" i="24"/>
  <c r="I67" i="24"/>
  <c r="A67" i="24"/>
  <c r="I66" i="24"/>
  <c r="A66" i="24"/>
  <c r="I65" i="24"/>
  <c r="A65" i="24"/>
  <c r="I64" i="24"/>
  <c r="A64" i="24"/>
  <c r="I63" i="24"/>
  <c r="A63" i="24"/>
  <c r="I62" i="24"/>
  <c r="A62" i="24"/>
  <c r="I61" i="24"/>
  <c r="A61" i="24"/>
  <c r="I60" i="24"/>
  <c r="A60" i="24"/>
  <c r="I59" i="24"/>
  <c r="A59" i="24"/>
  <c r="I58" i="24"/>
  <c r="A58" i="24"/>
  <c r="I57" i="24"/>
  <c r="A57" i="24"/>
  <c r="I56" i="24"/>
  <c r="A56" i="24"/>
  <c r="I55" i="24"/>
  <c r="A55" i="24"/>
  <c r="I54" i="24"/>
  <c r="A54" i="24"/>
  <c r="I53" i="24"/>
  <c r="A53" i="24"/>
  <c r="I52" i="24"/>
  <c r="A52" i="24"/>
  <c r="I51" i="24"/>
  <c r="A51" i="24"/>
  <c r="I50" i="24"/>
  <c r="A50" i="24"/>
  <c r="I49" i="24"/>
  <c r="A49" i="24"/>
  <c r="I48" i="24"/>
  <c r="A48" i="24"/>
  <c r="I47" i="24"/>
  <c r="A47" i="24"/>
  <c r="I46" i="24"/>
  <c r="A46" i="24"/>
  <c r="I45" i="24"/>
  <c r="A45" i="24"/>
  <c r="I44" i="24"/>
  <c r="A44" i="24"/>
  <c r="I43" i="24"/>
  <c r="A43" i="24"/>
  <c r="I42" i="24"/>
  <c r="A42" i="24"/>
  <c r="I41" i="24"/>
  <c r="A41" i="24"/>
  <c r="I40" i="24"/>
  <c r="A40" i="24"/>
  <c r="I39" i="24"/>
  <c r="A39" i="24"/>
  <c r="I38" i="24"/>
  <c r="A38" i="24"/>
  <c r="I37" i="24"/>
  <c r="A37" i="24"/>
  <c r="I36" i="24"/>
  <c r="A36" i="24"/>
  <c r="I35" i="24"/>
  <c r="A35" i="24"/>
  <c r="I34" i="24"/>
  <c r="A34" i="24"/>
  <c r="I33" i="24"/>
  <c r="A33" i="24"/>
  <c r="I32" i="24"/>
  <c r="A32" i="24"/>
  <c r="I31" i="24"/>
  <c r="A31" i="24"/>
  <c r="I30" i="24"/>
  <c r="A30" i="24"/>
  <c r="I29" i="24"/>
  <c r="A29" i="24"/>
  <c r="I28" i="24"/>
  <c r="A28" i="24"/>
  <c r="I27" i="24"/>
  <c r="A27" i="24"/>
  <c r="I26" i="24"/>
  <c r="A26" i="24"/>
  <c r="I25" i="24"/>
  <c r="A25" i="24"/>
  <c r="I24" i="24"/>
  <c r="A24" i="24"/>
  <c r="I23" i="24"/>
  <c r="A23" i="24"/>
  <c r="I22" i="24"/>
  <c r="A22" i="24"/>
  <c r="I21" i="24"/>
  <c r="A21" i="24"/>
  <c r="I20" i="24"/>
  <c r="A20" i="24"/>
  <c r="I19" i="24"/>
  <c r="A19" i="24"/>
  <c r="I18" i="24"/>
  <c r="A18" i="24"/>
  <c r="I17" i="24"/>
  <c r="A17" i="24"/>
  <c r="I16" i="24"/>
  <c r="A16" i="24"/>
  <c r="I15" i="24"/>
  <c r="A15" i="24"/>
  <c r="I14" i="24"/>
  <c r="A14" i="24"/>
  <c r="I13" i="24"/>
  <c r="A13" i="24"/>
  <c r="I12" i="24"/>
  <c r="A12" i="24"/>
  <c r="I11" i="24"/>
  <c r="A11" i="24"/>
  <c r="I10" i="24"/>
  <c r="A10" i="24"/>
  <c r="I9" i="24"/>
  <c r="A9" i="24"/>
  <c r="I8" i="24"/>
  <c r="A8" i="24"/>
  <c r="I7" i="24"/>
  <c r="A7" i="24"/>
  <c r="I6" i="24"/>
  <c r="A6" i="24"/>
  <c r="I5" i="24"/>
  <c r="A5" i="24"/>
  <c r="I4" i="24"/>
  <c r="A4" i="24"/>
  <c r="I3" i="24"/>
  <c r="A3" i="24"/>
  <c r="I2" i="24"/>
  <c r="A2" i="24"/>
  <c r="F26" i="14"/>
  <c r="C26" i="14"/>
  <c r="F25" i="14"/>
  <c r="C25" i="14"/>
  <c r="F23" i="14"/>
  <c r="C23" i="14"/>
  <c r="F22" i="14"/>
  <c r="C22" i="14"/>
  <c r="F18" i="14"/>
  <c r="C18" i="14"/>
  <c r="F17" i="14"/>
  <c r="C17" i="14"/>
  <c r="F15" i="14"/>
  <c r="C15" i="14"/>
  <c r="F14" i="14"/>
  <c r="C14" i="14"/>
  <c r="F10" i="14"/>
  <c r="C10" i="14"/>
  <c r="F9" i="14"/>
  <c r="C9" i="14"/>
  <c r="F7" i="14"/>
  <c r="C7" i="14"/>
  <c r="F6" i="14"/>
  <c r="C6" i="14"/>
  <c r="C24" i="14"/>
  <c r="C27" i="14"/>
  <c r="C16" i="14"/>
  <c r="C19" i="14"/>
  <c r="F16" i="14"/>
  <c r="F19" i="14"/>
  <c r="F24" i="14"/>
  <c r="F27" i="14"/>
  <c r="F8" i="14"/>
  <c r="C8" i="14"/>
  <c r="C30" i="14"/>
  <c r="D30" i="14"/>
  <c r="C11" i="14"/>
  <c r="F30" i="14"/>
  <c r="G30" i="14"/>
  <c r="F11" i="14"/>
</calcChain>
</file>

<file path=xl/sharedStrings.xml><?xml version="1.0" encoding="utf-8"?>
<sst xmlns="http://schemas.openxmlformats.org/spreadsheetml/2006/main" count="15844" uniqueCount="3476">
  <si>
    <t xml:space="preserve">ENGLISH VERSION 1.0_JUL23
</t>
  </si>
  <si>
    <t>Copyright</t>
  </si>
  <si>
    <t>© Copyright: GLOBALG.A.P. c/o FoodPLUS GmbH, Spichernstr. 55, 50672 Cologne, Germany. Copying and distribution permitted only in unaltered form.</t>
  </si>
  <si>
    <t>Purpose</t>
  </si>
  <si>
    <t>This is a supporting document intended to assist producers with the transition from IFA v5 to IFA v6. The utilization of this tool is not mandatory.</t>
  </si>
  <si>
    <t>Considerations</t>
  </si>
  <si>
    <r>
      <rPr>
        <sz val="9"/>
        <rFont val="Arial"/>
        <family val="2"/>
      </rPr>
      <t xml:space="preserve">Before using this tool, it is important to familiarize yourself with the high-level overview of changes and updates to the standard by visiting the </t>
    </r>
    <r>
      <rPr>
        <u/>
        <sz val="9"/>
        <color theme="10"/>
        <rFont val="Arial"/>
        <family val="2"/>
      </rPr>
      <t xml:space="preserve">IFA v6 webpage </t>
    </r>
    <r>
      <rPr>
        <sz val="9"/>
        <rFont val="Arial"/>
        <family val="2"/>
      </rPr>
      <t>and reviewing the following documents:</t>
    </r>
  </si>
  <si>
    <t>Summary of changes: IFA v5 to v6</t>
  </si>
  <si>
    <t>For more detailed guidelines, please refer to the following document:</t>
  </si>
  <si>
    <t>Audit requirements in IFA v5 are referred to as “Control Points and Compliance Criteria (CPCCs),” whereas in IFA v6 they are now called “principles and criteria (P&amp;Cs).”</t>
  </si>
  <si>
    <t>In IFA v6, the section structure has been changed, replacing the grouping of sections by scope (All Farm/Crop Base) and subscope (Fruit and Vegetables) with a new concept known as product categories. Each product category now has its own checklist. As a result of this modification, the section arrangement differs between the two versions, and equivalent requirements may be found in different sections in each version.</t>
  </si>
  <si>
    <t>IFA v6 transitioned from a prescriptive to an outcome-oriented approach. For this reason, even if some requirements (Control Points/principles) may seem similar in both versions, the method to demonstrate compliance (Compliance Criteria/criteria) may be different. Users must carefully read, understand, and compare each CPCC or P&amp;C to identify any shortcomings in their current program. This tool is not intended to provide a detailed list of specific differences.</t>
  </si>
  <si>
    <t>The aim of this section is to define the audit method and minimum requirements for comments (justifications) to be recorded by the certification body (CB) auditors and internal farm auditors to create an audit trail (i.e., to make it possible to comprehend what was observed during the audit). Furthermore, it aims to establish consistent reporting among all CBs around the world.</t>
  </si>
  <si>
    <t>The “Method” column following the “Justification” column contains information that only applies to IFA v6 and highlights the main aspects to be checked for each P&amp;C and a symbol describes how to check them:</t>
  </si>
  <si>
    <t xml:space="preserve">   V – visual assessment</t>
  </si>
  <si>
    <t xml:space="preserve">   I – interview personnel</t>
  </si>
  <si>
    <t xml:space="preserve">   D – records or document review</t>
  </si>
  <si>
    <t xml:space="preserve">   X – cross-checking data and information, verifying data, linking records with each other and confirming their accuracy</t>
  </si>
  <si>
    <t xml:space="preserve">   C – challenging the content and plausibility of the information (e.g., when checking the risk assessments)</t>
  </si>
  <si>
    <t>Instructions</t>
  </si>
  <si>
    <r>
      <rPr>
        <b/>
        <sz val="9"/>
        <color rgb="FF000000"/>
        <rFont val="Arial"/>
        <family val="2"/>
      </rPr>
      <t>Answer</t>
    </r>
    <r>
      <rPr>
        <sz val="9"/>
        <color rgb="FF000000"/>
        <rFont val="Arial"/>
        <family val="2"/>
      </rPr>
      <t>: In the “Answer” column, use the drop-down menu to select [Yes] if compliant, [No] if not compliant, or [N/A] if not applicable for each CPCC/P&amp;C. If there are cases in which CPCCs/P&amp;Cs have been merged and are displayed multiple times, all repeated instances will be grayed out, and there will be an “X” in the “Answer” column to prevent duplicate answers. Ensure that you provide all the required answers.</t>
    </r>
  </si>
  <si>
    <r>
      <rPr>
        <b/>
        <sz val="9"/>
        <color rgb="FF000000"/>
        <rFont val="Arial"/>
        <family val="2"/>
      </rPr>
      <t>Justification:</t>
    </r>
    <r>
      <rPr>
        <sz val="9"/>
        <color rgb="FF000000"/>
        <rFont val="Arial"/>
        <family val="2"/>
      </rPr>
      <t xml:space="preserve"> It is crucial to include explanatory notes for all Major Must and Minor Must P&amp;Cs, paying special attention to the identification of any shortcomings in your existing program that could impede your transition from IFA v5 to IFA v6. This practice will assist you in facilitating compliance with the updated version.</t>
    </r>
  </si>
  <si>
    <r>
      <rPr>
        <b/>
        <sz val="9"/>
        <color rgb="FF000000"/>
        <rFont val="Arial"/>
        <family val="2"/>
      </rPr>
      <t>Calculation:</t>
    </r>
    <r>
      <rPr>
        <sz val="9"/>
        <color rgb="FF000000"/>
        <rFont val="Arial"/>
        <family val="2"/>
      </rPr>
      <t xml:space="preserve"> The “Summary” sheet will display the results for each version. To ensure accuracy, you must provide all the required answers, and the “Answer pending” cells must show “0” (Zero) and have a green checkmark. If this is not the case, please review the checklist and complete any missing answers.	</t>
    </r>
  </si>
  <si>
    <t>HIDE</t>
  </si>
  <si>
    <t>Company/Site name:</t>
  </si>
  <si>
    <t>Date:</t>
  </si>
  <si>
    <t>Version</t>
  </si>
  <si>
    <t>TableID</t>
  </si>
  <si>
    <t>V5 Sort</t>
  </si>
  <si>
    <t>V6 Sort</t>
  </si>
  <si>
    <t>ID</t>
  </si>
  <si>
    <t>Section</t>
  </si>
  <si>
    <t>Nº</t>
  </si>
  <si>
    <t>Level</t>
  </si>
  <si>
    <t>Answer</t>
  </si>
  <si>
    <t>Justification</t>
  </si>
  <si>
    <t>Method</t>
  </si>
  <si>
    <t>Audit method explanation</t>
  </si>
  <si>
    <t xml:space="preserve">Justification guideline (visible to producers) </t>
  </si>
  <si>
    <t xml:space="preserve">Justification guideline (visible only to CB and GLOBALG.A.P. Secretariat) </t>
  </si>
  <si>
    <t>LevelA</t>
  </si>
  <si>
    <t>Short Level</t>
  </si>
  <si>
    <t>v6 Status</t>
  </si>
  <si>
    <t>A procedure is in place to manage and control documents and records.</t>
  </si>
  <si>
    <t>Major Must</t>
  </si>
  <si>
    <t>D,X</t>
  </si>
  <si>
    <t>Review documents. During the review of procedures, risk assessments, and records, verify the criteria of compliance with this P&amp;C (are documents appropriately identified, paginated, reviewed, etc.?).
Cross-check whether all relevant parties (e.g., producer group members, key staff) have available the most recent applicable document/record.
In Option 2 producer groups Option 1 multisite producers with QMS, the document control procedure may be checked at QMS level.</t>
  </si>
  <si>
    <t>Document identification (name/code, date/edition, etc.):</t>
  </si>
  <si>
    <t>AF 02.02</t>
  </si>
  <si>
    <t>Records for auditing purposes are up-to-date. Records are kept for a minimum period of two years, unless a longer period is required.</t>
  </si>
  <si>
    <t>Verify this P&amp;C after the site audit and record check.
Check whether records are kept up-to-date and how long they are retained. 
The availability of two years’ record keeping is not applicable in the first two years after initial certification.</t>
  </si>
  <si>
    <t xml:space="preserve">No comments required. </t>
  </si>
  <si>
    <t>AF 02.01</t>
  </si>
  <si>
    <t>Major Must  No NA</t>
  </si>
  <si>
    <t>The producer completes a minimum of one self-assessment/internal audit annually to the standard.</t>
  </si>
  <si>
    <t>Major Must Merged</t>
  </si>
  <si>
    <t>D</t>
  </si>
  <si>
    <t>Verify that all applicable P&amp;Cs and all registered products and sites are included in the documented self-assessment/internal farm audit.
Include comments of the evidence observed for all not applicable and non-compliant Major Must and Minor Must P&amp;Cs. Recommendations do not need comments, even if they are not applicable or not complied with.
The self-assessment/internal farm audit shall cover all used subcontractor(s). In the case of subcontractors, the applicable P&amp;Cs shall be identified and comments shall include information regarding evaluated seasons and tasks (see also FV 04).</t>
  </si>
  <si>
    <t xml:space="preserve">Date of self-assessment or internal farm audit:
</t>
  </si>
  <si>
    <t>Name of person performing the self-assessment (in case of Option 1) or internal farm audit (in case of Option 2 producer group members):</t>
  </si>
  <si>
    <t>Merged</t>
  </si>
  <si>
    <t>X</t>
  </si>
  <si>
    <t>AF 02.03</t>
  </si>
  <si>
    <t>Does the producer take responsibility to conduct a minimum of one internal self-assessment per year against the GLOBALG.A.P. Standard?</t>
  </si>
  <si>
    <t>Effective corrective actions are taken to address non-conformances detected during the self-assessments/internal audits.</t>
  </si>
  <si>
    <t>Corrective actions shall be documented. Any necessary changes shall be implemented. Compliance with all applicable Major Musts and at least 95% of applicable Minor Musts is required.</t>
  </si>
  <si>
    <t>Check how the non-compliances detected during the self-assessment/internal farm audit were closed.</t>
  </si>
  <si>
    <t>Number of non-compliances detected (Major Must/Minor Must/Recommendation):
Number of non-compliances still open:</t>
  </si>
  <si>
    <t>Have effective corrective actions been taken as a result of non-conformances detected during the internal self-assessment or internal producer group inspections?</t>
  </si>
  <si>
    <t>Necessary corrective actions are documented and have been implemented. N/A only in the case no non-conformances are detected during internal self-assessments or internal producer group inspections.</t>
  </si>
  <si>
    <t>A continuous improvement plan is documented.</t>
  </si>
  <si>
    <t>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</si>
  <si>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Major Must New</t>
  </si>
  <si>
    <t xml:space="preserve">Document the plan to be reviewed.               </t>
  </si>
  <si>
    <t>Document identification (name/code, date/edition, etc.):
Record of an example of a self-defined target with estimated date of achievement:</t>
  </si>
  <si>
    <t>There is evidence that a continuous improvement plan is implemented.</t>
  </si>
  <si>
    <t>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</si>
  <si>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No equivalent in IFA v5 (New in IFA v6)</t>
  </si>
  <si>
    <t>No Equivalent</t>
  </si>
  <si>
    <t>The roles and responsibilities of workers whose jobs have an impact on the implementation of the standard are defined.</t>
  </si>
  <si>
    <t xml:space="preserve">Review documents. Are roles and responsibilities of key staff defined and documented? </t>
  </si>
  <si>
    <t>AF 04.05.01</t>
  </si>
  <si>
    <t>Is a member of management clearly identifiable as responsible for the workers’ health, safety, and welfare?</t>
  </si>
  <si>
    <t>Documentation is available that clearly identifies and names the member of management who is responsible for ensuring compliance with and implementation of existing, current and relevant national and local regulations on workers’ health, safety, and welfare.</t>
  </si>
  <si>
    <t>Individuals responsible for technical decision-making on inputs can demonstrate competence.</t>
  </si>
  <si>
    <t>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</si>
  <si>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Review documents. Check the evidence for the qualifications.</t>
  </si>
  <si>
    <t xml:space="preserve">Names of technical adviser(s), designated worker(s), or technically responsible person(s) (if not the producer themself) for:
Fertilizer applications:
PPP applications:  </t>
  </si>
  <si>
    <t>CB 04.01.01</t>
  </si>
  <si>
    <t>Are recommendations for the application of fertilizers (organic or inorganic) provided by competent and qualified persons?</t>
  </si>
  <si>
    <t>Where the fertilizer records show that the technically responsible person determining quantity and type of the fertilizer (organic or inorganic) is an external adviser, training and technical competence shall be demonstrated via official qualifications, specific training courses, etc., unless employed for that purpose by a competent organization (e.g. official advisory services).
Where the fertilizer records show that the technically responsible person determining quantity and type of fertilizer (organic or inorganic) is the producer or designated employee, experience shall be complemented by technical knowledge (e.g. access to product technical literature, specific training course attendance, etc.) and/or the use of tools (software, on farm detection methods, etc.).</t>
  </si>
  <si>
    <t>CB 07.02.01</t>
  </si>
  <si>
    <t xml:space="preserve">Are the persons selecting the PPPs competent to make that choice? </t>
  </si>
  <si>
    <t>FV 05.08.04</t>
  </si>
  <si>
    <t>Is the technically responsible person for the application of post-harvest plant protection products able to demonstrate competence and knowledge with regard to the application of biocides, waxes, and plant protection products?</t>
  </si>
  <si>
    <t>The technically responsible person for the post-harvest biocides, waxes, and plant protection products applications can demonstrate a sufficient level of technical competence via nationally recognized certificates or formal training.</t>
  </si>
  <si>
    <t>Worker training includes the necessary skills and competencies and is supported by records.</t>
  </si>
  <si>
    <t>During the site visit, collect names of relevant workers and cross-check with records. Check training records, certificates, and/or other relevant qualifications for these workers and their activities. 
Check each person (including subcontractors) involved in the application or handling of PPPs. For the rest of the people handling and/or administering chemicals, disinfectants, biocides, and/or other hazardous substances, and for all workers operating dangerous or complex equipment, a sample is sufficient.</t>
  </si>
  <si>
    <t>Type of training and training date: 
and/or 
Type of training certificate:
Validity:</t>
  </si>
  <si>
    <t>Name(s) of worker(s) checked:</t>
  </si>
  <si>
    <t>AF 04.02.02</t>
  </si>
  <si>
    <t>Do all workers handling and/or administering veterinary medicines, chemicals, disinfectants, plant protection products, biocides, and/or other hazardous substances and all workers operating dangerous or complex equipment as defined in the risk analysis in AF 4.1.1 have evidence of competence or details of other such qualifications?</t>
  </si>
  <si>
    <t>Records of all training activities are kept.</t>
  </si>
  <si>
    <t>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t>
  </si>
  <si>
    <t>D, I, X</t>
  </si>
  <si>
    <t>Topic of training:
Number of workers:
Training date:</t>
  </si>
  <si>
    <t>Name of the trainer(s):</t>
  </si>
  <si>
    <t>AF 04.02.01</t>
  </si>
  <si>
    <t>Is there a record kept for training activities and attendees?</t>
  </si>
  <si>
    <t>A record is kept for training activities, including the topic covered, the trainer, the date, and a list of the attendees. Evidence of attendance is required.</t>
  </si>
  <si>
    <t>The producer ensures that outsourced activities comply with the principles and criteria of the standard which are relevant to the services provided.</t>
  </si>
  <si>
    <t>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</si>
  <si>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 xml:space="preserve">Three situations are possible: 
1) The subcontractor has a GLOBALG.A.P. certificate for a standard, add-on, or an equivalent benchmarked scheme. A list of equivalent benchmarked schemes is available on the GLOBALG.A.P. website. Check each certificate for validity and scope. 
2) The subcontractor does not have a GLOBALG.A.P. certificate for a standard, add-on, or equivalent benchmarked scheme, but a GLOBALG.A.P. approved CB has already checked the P&amp;Cs that apply to the activity performed by the subcontractor. Check the CB audit report regarding compliance with these applicable P&amp;Cs. 
3) The subcontractor does not have a GLOBALG.A.P. certificate for a standard, add-on, or equivalent benchmarked scheme, nor have they already been audited by a GLOBALG.A.P. approved CB. Check whether evidence of compliance with all applicable P&amp;Cs is available on the site, or visit the subcontractor. </t>
  </si>
  <si>
    <t>Subcontracted activities checked:
Identify which of the three situations applies.</t>
  </si>
  <si>
    <t>Names of subcontractors checked:</t>
  </si>
  <si>
    <t>AF 05.01</t>
  </si>
  <si>
    <t>When the producer makes use of subcontractors, do they oversee their activities in order to ensure that those activities relevant to GLOBALG.A.P. CPCC comply with the corresponding requirements?</t>
  </si>
  <si>
    <t>The producer is responsible for observing the control points applicable to the tasks performed by the subcontractors who carry out activities covered in the GLOBALG.A.P. Standard, by checking and signing the assessment of the subcontractor for each task and season contracted.
Evidence of compliance with the applicable control points shall be available on the farm during the external inspection.
i)	The producer can perform the assessment and shall keep the evidence of compliance of the control points assessed. The subcontractor shall agree that GLOBALG.A.P. approved certifiers are allowed to verify the assessments through a physical inspection or
ii)	A third-party certification body, which is GLOBALG.A.P. approved, can inspect the subcontractor. The subcontractor shall receive a letter of conformance from the certification body with the following info: 
1) Date of assessment
2) Name of the certification body
3) Inspector name
4) Details of the subcontractor
5) List of the inspected control points and compliance criteria. Certificates issued to subcontractors against standards that are not officially approved by GLOBALG.A.P. are not valid evidence of compliance with GLOBALG.A.P.</t>
  </si>
  <si>
    <t>Review documents. Review specifications set by the certificate holder and/or customer in relation to the registered products, packaging, etc.
Review licenses and qualifications of service providers.</t>
  </si>
  <si>
    <t>An inventory is in place to manage stock on site.</t>
  </si>
  <si>
    <t>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</si>
  <si>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D,X,V</t>
  </si>
  <si>
    <t>Date of last check of the actual content of the PPP storage:</t>
  </si>
  <si>
    <t>CB 04.03.07</t>
  </si>
  <si>
    <t>Is there an up-to-date fertilizer stock inventory or stock calculation listing incoming fertilizer and records of use available?</t>
  </si>
  <si>
    <t>The stock inventory (type and amount of fertilizers stored) shall be updated within a month after there is a movement of the stock (in and out). A stock update can be calculated by registration of supply (invoices or other records of incoming fertilizers) and use (treatments/applications), but there shall be regular checks of the actual content so as to avoid deviations with calculations.</t>
  </si>
  <si>
    <t>Minor Must</t>
  </si>
  <si>
    <t>CB 07.07.13</t>
  </si>
  <si>
    <t>Is there an up-to-date PPP stock inventory or calculation of stock with incoming PPPs and records of use available?</t>
  </si>
  <si>
    <t>All registered products are traceable back to and from the registered farm where they were produced and handled (where applicable).</t>
  </si>
  <si>
    <t>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t>
  </si>
  <si>
    <t>D, C, X</t>
  </si>
  <si>
    <t>Review documents.
Identify whether products are being handled for other producers. Challenge and test whether the system is working. 
Cross-check traceability information with harvest records.</t>
  </si>
  <si>
    <t>Give a short description of the traceability system.</t>
  </si>
  <si>
    <t>CB 01.01</t>
  </si>
  <si>
    <t xml:space="preserve">Is a GLOBALG.A.P. registered product traceable back to and trackable from the registered farm (and other relevant registered areas) where it has been produced and, if applicable, handled? </t>
  </si>
  <si>
    <t>There is a documented identification and traceability system that allows GLOBALG.A.P. registered products to be traced back to the registered farm or, in a producer group, to the registered farms of the group, and tracked forward to the immediate customer (one step up, one step down). Harvest information shall link a batch to the production records or the farms of specific producers (refer to General Regulations Part II for information on segregation in Option 2). Produce handling shall also be covered, if applicable. No N/A.</t>
  </si>
  <si>
    <t>An effective system is in place to identify all products originating from GLOBALG.A.P. certified processes and segregate them from products originating from noncertified processes.</t>
  </si>
  <si>
    <t>It shall be possible to identify all products originating from GLOBALG.A.P. certified production processes and to keep them separate from products originating from noncertified production processes.</t>
  </si>
  <si>
    <t xml:space="preserve">Verify the segregation and product identification on the site during operations and following the product flow. </t>
  </si>
  <si>
    <t>Give a short description of the segregation system.</t>
  </si>
  <si>
    <t>AF 13.01</t>
  </si>
  <si>
    <t>Is there an effective system in place to identify and segregate all GLOBALG.A.P. certified and non-certified products?</t>
  </si>
  <si>
    <t xml:space="preserve">A system shall be in place to avoid mixing of certified and non-certified products. This can be done via physical identification or product handling procedures, including the relevant records. </t>
  </si>
  <si>
    <t>The GLOBALG.A.P. Number (GGN) is indicated on all final products originating from certified production processes when registered for parallel ownership.</t>
  </si>
  <si>
    <t>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</si>
  <si>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 xml:space="preserve">Perform a visual identification of the final product and a records check. On the site, select a sample of final product labeled with a GGN and trace it back to its origin to confirm the certification status. </t>
  </si>
  <si>
    <t>Name of product, batch/date checked:
If Option 2 (producer group member/certificate holder/both), GGN used for identification:</t>
  </si>
  <si>
    <t>AF 13.02</t>
  </si>
  <si>
    <t>In the case of producers registered for parallel production/ownership (where certified and non-certified products are produced and/or owned by one legal entity), is there a system to ensure that all final products originating from a certified production process are correctly identified?</t>
  </si>
  <si>
    <t>In the case the producer is registered for parallel production/ownership (where certified and non-certified products are produced and/or owned by one legal entity), all product packed in final consumer packaging (either from farm level or after product handling) shall be identified with a GGN where the product originates from a certified process. 
It can be the GGN of the (Option 2) group, the GGN of the group member, both GGNs, or the GGN of the individual (Option 1) producer. 
The GGN shall not be used to label non-certified products.
N/A only when the producer only owns GLOBALG.A.P. products (no PP/PO), or when there is a written agreement available between the producer and the client not to use the GGN, GLN, or sub-GLN on the ready to be sold product. This can also be the client's own label specifications where the GGN is not included.</t>
  </si>
  <si>
    <t>A final verification step is in place to ensure correct dispatch of products originating from certified and noncertified production processes.</t>
  </si>
  <si>
    <t>The check shall be documented to show that the products are correctly dispatched according to the certification status.</t>
  </si>
  <si>
    <t>D, I</t>
  </si>
  <si>
    <t>Check records. Interview person responsible for final check.</t>
  </si>
  <si>
    <t xml:space="preserve">Name of product, batch/date checked:
</t>
  </si>
  <si>
    <t>AF 13.03</t>
  </si>
  <si>
    <t>Is there a final check to ensure the correct product dispatch of certified and non-certified products?</t>
  </si>
  <si>
    <t>Products that are purchased from different sources are identified.</t>
  </si>
  <si>
    <t>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</si>
  <si>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Perform a visual check whether all incoming and stored products are identified as detailed in the procedure. 
Select a sample of incoming product (sample to be selected by CB auditor) and check whether the origin is a certified production process. 
For purchased product, check the actual delivery records/supplier sales documents, which shall indicate the GLOBALG.A.P. certification status and the current online certificate.</t>
  </si>
  <si>
    <t>Documented procedure identification (name/code and date/edition, etc.):
Name of purchased product, batch/date checked:</t>
  </si>
  <si>
    <t>AF 13.04</t>
  </si>
  <si>
    <t>Are appropriate identification procedures in place and records for identifying products purchased from different sources available for all registered products?</t>
  </si>
  <si>
    <t>Sales records are available for all quantities sold for all registered products.</t>
  </si>
  <si>
    <t>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</si>
  <si>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 xml:space="preserve">Record one example each for at least the square root of the number of registered products.
Name of product, batch/date checked:  </t>
  </si>
  <si>
    <t>AF 14.01</t>
  </si>
  <si>
    <t>Are sales records available for all quantities sold and all registered products?</t>
  </si>
  <si>
    <t>Sales details of certified and, when applicable, non-certified quantities shall be recorded for all registered products, with particular attention to quantities sold and descriptions provided. The documents shall demonstrate the consistent balance between the certified and non-certified input and the output. No N/A.</t>
  </si>
  <si>
    <t>Quantities (produced, stored, and/or purchased) are recorded and summarized for all products.</t>
  </si>
  <si>
    <t>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t>
  </si>
  <si>
    <t>Frequency of the mass balance calculation:
Record for at least one product per producer group (crop grouping), prioritizing main products and/or products under parallel ownership.
Name of product:</t>
  </si>
  <si>
    <t xml:space="preserve">Quantity of input, output, loss, and storage of products originating from certified and noncertified production processes (if applicable) for the chosen period:
</t>
  </si>
  <si>
    <t>AF 14.02</t>
  </si>
  <si>
    <t>Are quantities (produced, stored, and/or purchased) recorded and summarized for all products?</t>
  </si>
  <si>
    <t>Quantities (including information on volumes or weight) of certified, and when applicable non-certified, incoming (including purchased products), outgoing and stored products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per product. Documents to demonstrate mass balance shall be clearly identified. This control point applies to all GLOBALG.A.P. producers.
No N/A.</t>
  </si>
  <si>
    <t>Removed</t>
  </si>
  <si>
    <t>AF 14.03</t>
  </si>
  <si>
    <t>Are conversion ratios and/or loss (input-output calculations of a given production process) during handling calculated and controlled?</t>
  </si>
  <si>
    <t>Conversion ratios shall be calculated and available for each relevant handling process. All generated product waste quantities shall be estimated and/or recorded. No N/A.</t>
  </si>
  <si>
    <t>Documented procedures are in place to manage the recall and withdrawal of products from the marketplace, and such procedures are tested annually.</t>
  </si>
  <si>
    <t>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t>
  </si>
  <si>
    <t>D,C, X</t>
  </si>
  <si>
    <t xml:space="preserve">Document identification (name/code, date/edition, etc.):
Date of mock recall test:
Name of product and batch/date involved in the mock recall test: </t>
  </si>
  <si>
    <t>AF 09.01</t>
  </si>
  <si>
    <t xml:space="preserve">Does the producer have documented procedures on how to manage/initiate the withdrawal/recall of certified products from the marketplace and are these procedures tested annually? </t>
  </si>
  <si>
    <t>A complaint procedure relating to both internal and external issues covered by the standard is available and implemented.</t>
  </si>
  <si>
    <t>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</si>
  <si>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Review documents.
In Option 2 producer groups and Option 1 multisite producers with QMS the complaint procedure may be checked at QMS level. If applicable, check the producer’s role/task in the complaint procedure at producer group member/production site level. Bear in mind that complaints may be received from clients, workers, public bodies, neighbors, etc. 
Have there been complaints?  If yes, to what and how are they related?</t>
  </si>
  <si>
    <t xml:space="preserve"> Document identification (name/code, date/edition, etc.):</t>
  </si>
  <si>
    <t>AF 08.01</t>
  </si>
  <si>
    <t>Is there a complaint procedure available relating to both internal and external issues covered by the GLOBALG.A.P. Standard and does this procedure ensure that complaints are adequately recorded, studied, and followed up, including a record of actions taken?</t>
  </si>
  <si>
    <t>A documented complaint procedure is available to facilitate the recording and follow-up of all received complaints relating to issues covered by GLOBALG.A.P. actions taken with respect to such complaints. In the case of producer groups, the members do not need the complete complaint procedure, but only the parts that are relevant to them. The complaint procedure shall include the notification of GLOBALG.A.P. Secretariat via the certification body in the case that the producer is informed by a competent or local authority that they are under investigation and/or has received a sanction in the scope of the certificate. No N/A.</t>
  </si>
  <si>
    <t>Workers are informed of their rights related to the standard, and there is a grievance mechanism available and implemented through which workers can file complaints confidentially and without fear of retaliation.</t>
  </si>
  <si>
    <t>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</si>
  <si>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D,I</t>
  </si>
  <si>
    <t>Check records (e.g., description of mechanisms, records of concerns). Interview workers. Is the mechanism actively communicated to the workers? Is a time frame established for resolving the complaints?</t>
  </si>
  <si>
    <t>Name(s) of worker(s) interviewed:</t>
  </si>
  <si>
    <t>Procedures are in place to manage and handle non-conforming products.</t>
  </si>
  <si>
    <t>D, X, V</t>
  </si>
  <si>
    <t xml:space="preserve"> </t>
  </si>
  <si>
    <t>AF 17.03</t>
  </si>
  <si>
    <t>FV 05.04.08</t>
  </si>
  <si>
    <t>D, X</t>
  </si>
  <si>
    <t>Review laboratory documentation (accreditation or approval evidence).</t>
  </si>
  <si>
    <t>Water analysis (microbial/physical/chemical) laboratory name:
MRL analysis laboratory name:</t>
  </si>
  <si>
    <t>CB 05.03.04</t>
  </si>
  <si>
    <t>CB 07.06.06</t>
  </si>
  <si>
    <t>The laboratory used for residue testing is accredited by a competent national authority to ISO 17025 or equivalent standard?</t>
  </si>
  <si>
    <t>There is clearly documented evidence (on letterhead, copies of accreditations, etc.) that the laboratories used for PPP residue analysis have been accredited, or are in the process of accreditation to the applicable scope by a competent national authority to ISO 17025 or an equivalent standard. In all cases, the laboratories shall show evidence of participation in proficiency tests (e.g. FAPAS must be available). See 'Annex CB. 4 GLOBALG.A.P. Guideline: CB 7.6 Residue Analysis’.</t>
  </si>
  <si>
    <t>FV 04.01.04</t>
  </si>
  <si>
    <t>Analyses are carried out by an appropriate laboratory accredited against ISO 17025 or equivalent standard, and capable of performing microbiological analyses, or by laboratories approved for water testing by the competent national/local authorities. No N/A.</t>
  </si>
  <si>
    <t>FV 05.07.03</t>
  </si>
  <si>
    <t>Is the laboratory carrying out the water analysis a suitable one?</t>
  </si>
  <si>
    <t xml:space="preserve">The water analysis for the product washing is undertaken by a laboratory currently accredited to ISO 17025 or its national equivalent or one that can demonstrate via documentation that it is in the process of gaining accreditation. </t>
  </si>
  <si>
    <t>Equipment, tools, and devices are fit for purpose and maintained.</t>
  </si>
  <si>
    <t>V, D, X</t>
  </si>
  <si>
    <t>CB 08.01</t>
  </si>
  <si>
    <t>Is equipment sensitive to food safety (e.g. PPP sprayers, irrigation/fertigation equipment, post-harvest product application equipment) maintained in a good state of repair, routinely verified and, where applicable, calibrated at least annually, and are records of measures taken within the previous 12 months available?</t>
  </si>
  <si>
    <t>CB 08.02</t>
  </si>
  <si>
    <t>Is equipment sensitive to the environment and other equipment used on the farming activities (e.g. fertilizer spreaders, equipment used for weighing and temperature control) routinely verified and, where applicable, calibrated at least annually?</t>
  </si>
  <si>
    <t>The equipment used is kept in a good state of repair with documented evidence of up-to-date maintenance sheets for all repairs, oil changes, etc. undertaken.
E.g. fertilizer spreader: There shall exist, as a minimum, records stating that the verification of calibration has been carried out by a specialized company, supplier of fertilization equipment or by the technically responsible person of the farm within the last 12 months.
If small handheld measures not individually identifiable are used, then their average capacity has been verified and documented, with all such items in use having been compared to a standard measure at least annually.</t>
  </si>
  <si>
    <t>CB 08.03</t>
  </si>
  <si>
    <t>Is the producer involved in an independent calibration-certification scheme, where available?</t>
  </si>
  <si>
    <t>The producer's involvement in a calibration scheme is documented. In the case the producer uses an official calibration system cycle longer than one year, the producer still requires internal annual verification of the calibration as per CB 8.1.</t>
  </si>
  <si>
    <t>Recom.</t>
  </si>
  <si>
    <t>Equipment is stored in such a way as to prevent product contamination.</t>
  </si>
  <si>
    <t>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t>
  </si>
  <si>
    <t>V</t>
  </si>
  <si>
    <t>Perform a visual assessment.</t>
  </si>
  <si>
    <t>CB 08.04</t>
  </si>
  <si>
    <t>Vehicles and equipment used for loading, transport, or storage of harvested products are cleaned, maintained, and appropriate for use.</t>
  </si>
  <si>
    <t>V,X</t>
  </si>
  <si>
    <t>The producer has completed and signed the food safety policy declaration.</t>
  </si>
  <si>
    <t>Check the food safety policy declaration for completeness (name, date, and signature). The producer may use a template or develop any other format.</t>
  </si>
  <si>
    <t>Date that the food safety policy declaration was signed:</t>
  </si>
  <si>
    <t>AF 15.01</t>
  </si>
  <si>
    <t>Completion and signature of the ‘Food Safety Policy Declaration’ is a commitment to be renewed annually for each new certification cycle. 
For a producer under Option 1 without QMS, the self-assessment checklist will only be complete when the ‘Food Safety Policy Declaration’ is completed and signed. 
In the case of producer groups (Option 2) and producers under Option 1 Multisite with QMS, it is possible that the central management assumes this commitment for the organization and for all its members by completing and signing one declaration at QMS level. In that case, the members of the producer groups and the individual production sites are not required to complete and sign the declaration individually. No N/A, unless Flowers and Ornamentals or Plant Propagation Material certification.</t>
  </si>
  <si>
    <t>A food defense system is in place to address risks associated with malicious attack or contamination.</t>
  </si>
  <si>
    <t>D, V</t>
  </si>
  <si>
    <t>Review the documented risk assessment for food defense.</t>
  </si>
  <si>
    <t>AF 10.01</t>
  </si>
  <si>
    <t>Is there a risk assessment for food defense and are procedures in place to address identified food defense risks?</t>
  </si>
  <si>
    <t>A system is in place to address risks associated with food fraud.</t>
  </si>
  <si>
    <t>AF 16.01</t>
  </si>
  <si>
    <t>Does the producer have a food fraud vulnerability risk assessment?</t>
  </si>
  <si>
    <t>A documented risk assessment to identify potential vulnerability to food fraud (e.g. counterfeit PPP or propagation material, non-food grade packaging material) is available, current, and implemented. This procedure may be based on a generic one but shall be customized to the scope of the production.</t>
  </si>
  <si>
    <t>AF 16.02</t>
  </si>
  <si>
    <t>Does the producer have a food fraud mitigation plan and has it been implemented?</t>
  </si>
  <si>
    <t>The GLOBALG.A.P. word, trademark, and QR code or logo, as well as the GLOBALG.A.P. Number (GGN) are used according to “GLOBALG.A.P. trademarks use: Policy and guidelines.”</t>
  </si>
  <si>
    <t>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t>
  </si>
  <si>
    <t>Perform a visual assessment. Check where the GLOBALG.A.P. trademarks/logos are used. In the case of a CB transfer, the producer shall comply with the P&amp;Cs, since the audit is considered subsequent. Check the producer’s website, too.</t>
  </si>
  <si>
    <t>Record where the GLOBALG.A.P. trademarks/logos are used by the producer.</t>
  </si>
  <si>
    <t>AF 12.01</t>
  </si>
  <si>
    <t>Transaction documentation includes reference to the GLOBALG.A.P. status and the GLOBALG.A.P. Number (GGN).</t>
  </si>
  <si>
    <t>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</si>
  <si>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Check sales records (invoices, delivery notes, etc.).
Cross-check with traceability records to confirm the certification status of the sold product.
In the case of an initial (first) audit, sales records will not include a reference to the GLOBALG.A.P. certification status. Instead, check whether procedures are in place to implement this process after certification is achieved.</t>
  </si>
  <si>
    <t xml:space="preserve">Indicate the GLOBALG.A.P. certification status and GGN used, how it is used, the type of transaction record checked, the reference number, and the date.
In the case of an initial audit, write: “N/A. Initial audit.” </t>
  </si>
  <si>
    <t>AF 11.01</t>
  </si>
  <si>
    <t>Does all transaction documentation include reference to the GLOBALG.A.P. status and the GGN?</t>
  </si>
  <si>
    <t>The farm has a documented hygiene risk assessment.</t>
  </si>
  <si>
    <t>C, D, I, X</t>
  </si>
  <si>
    <t>Check whether the risk assessment covers risks seen during the site visit and is appropriate to the product/process seen. 
Perform a visual assessment of harvest and postharvest processes of different groups of products. Interview workers working in the field/handling unit about harvest and postharvest processes for the registered products.
Challenge the risk assessment(s) to see whether all risks present in the different production, harvest, and postharvest processes have been taken into consideration in the risk assessment(s).</t>
  </si>
  <si>
    <t>AF 03.01</t>
  </si>
  <si>
    <t>Does the farm have a written risk assessment for hygiene?</t>
  </si>
  <si>
    <t>The written risk assessment for hygiene issues covers the production environment. The risks depend on the products produced and/or supplied. The risk assessment can be a generic one, but it shall be appropriate for conditions on the farm and shall be reviewed annually and updated when changes (e.g. other activities) occur. No N/A.</t>
  </si>
  <si>
    <t>FV 05.01.01</t>
  </si>
  <si>
    <t>Has a hygiene risk assessment been performed for the harvest, pre- and post-farm gate transport process, and post-harvest activities including product handling?</t>
  </si>
  <si>
    <t>Documented hygiene procedures are in place to minimize food safety risks.</t>
  </si>
  <si>
    <t>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t>
  </si>
  <si>
    <t>C, D, I, V</t>
  </si>
  <si>
    <t xml:space="preserve">Document identification (name/code, date/edition, etc.):
</t>
  </si>
  <si>
    <t>Identification of person(s) interviewed:</t>
  </si>
  <si>
    <t>AF 03.02</t>
  </si>
  <si>
    <t>Does the farm have a documented hygiene procedure and visibly displayed hygiene instructions for all workers and visitors to the site whose activities might pose a risk to food safety?</t>
  </si>
  <si>
    <t>AF 03.04</t>
  </si>
  <si>
    <t>Are the farm’s hygiene procedures implemented?</t>
  </si>
  <si>
    <t>FV 05.01.02</t>
  </si>
  <si>
    <t>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t>
  </si>
  <si>
    <t>FV 05.01.03</t>
  </si>
  <si>
    <t>Are the hygiene procedures and instructions for the harvest and post-harvest activities, including product handling, implemented?</t>
  </si>
  <si>
    <t xml:space="preserve">The operation shall nominate the farm manager or other competent person as responsible for the implementation of the hygiene procedures by all workers and visitors. 
When the risk assessment determines that specific clothing (e.g. smocks, aprons, sleeves, gloves, footwear. See Annex FV 1, 5.4.2) shall be used, it shall be cleaned when it becomes soiled to the point of becoming a risk of contamination, and shall be effectively maintained and stored.
Visual evidence shows that no violations of the hygiene instructions and procedures occur. No N/A. </t>
  </si>
  <si>
    <t>All persons working on the farm have received hygiene training.</t>
  </si>
  <si>
    <t>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t>
  </si>
  <si>
    <t>FV 05.01.05</t>
  </si>
  <si>
    <t>Are signs that communicate the primary hygiene instructions to workers and visitors, including at least instructions to workers, to wash their hands before returning to work clearly displayed?</t>
  </si>
  <si>
    <t xml:space="preserve">Signs with the main hygiene instructions shall be visibly displayed in the relevant locations and include clear instructions that hands shall be washed before handling produce. Workers handling ready-to-eat products shall wash their hands prior to start of work, after each visit to a toilet, after handling contaminated material, after smoking or eating, after breaks, prior to returning to work, and at any other time when their hands may have become a source of contamination. </t>
  </si>
  <si>
    <t xml:space="preserve">During the site visit, note name(s) of the worker(s) interviewed. Check training records for these workers and activities. Seasonal workers, managers, and new workers shall also be included. </t>
  </si>
  <si>
    <t xml:space="preserve">Number of workers:
Training date:
</t>
  </si>
  <si>
    <t>Name of the trainer:</t>
  </si>
  <si>
    <t>AF 03.03</t>
  </si>
  <si>
    <t>Have all persons working on the farm received annual hygiene training appropriate to their activities and according to the hygiene instructions in AF 3.2?</t>
  </si>
  <si>
    <t>An introductory training course for hygiene shall be given in both written and verbal form. All new workers shall receive this training and confirm their participation. This training shall cover all instructions defined in AF 3.2. All workers, including the owners and managers, shall annually participate in the farm’s basic hygiene training.</t>
  </si>
  <si>
    <t>Smoking, eating, chewing, and drinking are confined to designated areas.</t>
  </si>
  <si>
    <t>In order to prevent contamination of products, smoking, eating, chewing, and drinking shall be confined to designated areas and not be permitted in product handling or storage areas, unless indicated otherwise by the hygiene risk assessment. Drinking water is the exception.</t>
  </si>
  <si>
    <t>V, I</t>
  </si>
  <si>
    <t>Perform a visual assessment.
Interview harvest workers.</t>
  </si>
  <si>
    <t>FV 05.01.06</t>
  </si>
  <si>
    <t>Are smoking, eating, chewing, and drinking confined to designated areas segregated from growing areas and products?</t>
  </si>
  <si>
    <t>Clean toilets are provided for workers, visitors, and subcontractors in the vicinity of their work.</t>
  </si>
  <si>
    <t>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t>
  </si>
  <si>
    <t>Perform a visual assessment of available toilets and facilities.
Interview harvest workers.</t>
  </si>
  <si>
    <t>Description of toilets and facilities and where they are available:</t>
  </si>
  <si>
    <t>FV 05.02.02</t>
  </si>
  <si>
    <t>Do harvest workers have access to clean toilets in the vicinity of their work?</t>
  </si>
  <si>
    <t>Handwashing facilities are available for all workers, visitors, and subcontractors who come into direct contact with products.</t>
  </si>
  <si>
    <t>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t>
  </si>
  <si>
    <t>Visual assessment of available handwashing facilities.
Interview harvest workers.</t>
  </si>
  <si>
    <t>Description of handwashing facilities and where they are available:
Description of the water source used for handwashing and whether the water meets the microbial standard for drinking water.</t>
  </si>
  <si>
    <t>FV 05.02.01</t>
  </si>
  <si>
    <t>FV 05.02.03</t>
  </si>
  <si>
    <t xml:space="preserve">Handwashing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t>
  </si>
  <si>
    <t>Animal activity that may result in product contamination is managed.</t>
  </si>
  <si>
    <t>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t>
  </si>
  <si>
    <t>Perform a visual assessment of production sites.</t>
  </si>
  <si>
    <t>FV 04.03.01</t>
  </si>
  <si>
    <t>Is there lack of evidence of excessive animal activity in the crop production area that is a potential food safety risk?</t>
  </si>
  <si>
    <t>Containers used for production and harvesting are cleaned, maintained, and appropriate for use.</t>
  </si>
  <si>
    <t>Assess the available cleaning schedule.
Perform a visual assessment of harvest containers.</t>
  </si>
  <si>
    <t xml:space="preserve">Type of harvest containers in use:
Type of harvest containers seen during CB audits:
</t>
  </si>
  <si>
    <t>FV 05.02.04</t>
  </si>
  <si>
    <t>Are the harvest containers used exclusively for produce and are these containers, the tools used for harvesting and the harvest equipment appropriate for their intended use and cleaned, maintained, and able to protect the product from contamination?</t>
  </si>
  <si>
    <t xml:space="preserve">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t>
  </si>
  <si>
    <t>There is a documented risk assessment for workers’ health and safety.</t>
  </si>
  <si>
    <t>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t>
  </si>
  <si>
    <t>D, X, C</t>
  </si>
  <si>
    <t xml:space="preserve">Check whether the risk assessment covers risks seen during the site visit and is appropriate to the product/process seen. </t>
  </si>
  <si>
    <t>AF 04.01.01</t>
  </si>
  <si>
    <t>Does the producer have a written risk assessment for hazards to workers’ health and safety?</t>
  </si>
  <si>
    <t>Minor Must No NA</t>
  </si>
  <si>
    <t>The farm has health and safety procedures.</t>
  </si>
  <si>
    <t>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t>
  </si>
  <si>
    <t>D, X, V, I</t>
  </si>
  <si>
    <t>AF 04.01.02</t>
  </si>
  <si>
    <t>All staff have received health and safety training according to the risk assessment.</t>
  </si>
  <si>
    <t>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t>
  </si>
  <si>
    <t xml:space="preserve">Gather visual evidence and conduct an interview.
</t>
  </si>
  <si>
    <t xml:space="preserve">Record the number of workers who attended the training session during the current season. </t>
  </si>
  <si>
    <t xml:space="preserve"> Name of person(s) interviewed:</t>
  </si>
  <si>
    <t>AF 04.01.03</t>
  </si>
  <si>
    <t>All workers, including subcontractors, can demonstrate competency in responsibilities and tasks through visual observation (if possible, on the day of the inspection). There shall be evidence of instructions in the appropriate language and training records. Producers may conduct the health and safety training themselves if training instructions or other training materials are available (i.e. it need not be an outside individual who conducts the training). No N/A.</t>
  </si>
  <si>
    <t>Accident and emergency procedures are displayed and communicated.</t>
  </si>
  <si>
    <t>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t>
  </si>
  <si>
    <t>Perform a visual assessment and conduct interview(s).</t>
  </si>
  <si>
    <t>AF 04.03.01</t>
  </si>
  <si>
    <t>AF 04.03.02</t>
  </si>
  <si>
    <t>Are potential hazards clearly identified by warning signs?</t>
  </si>
  <si>
    <t>Permanent and legible signs shall indicate potential hazards. This shall include, where applicable: Waste pits, fuel tanks, workshops, and access doors of the storage facilities for plant protection products/fertilizers/any other chemicals. Warning signs shall be present and in the predominant language(s) of the workforce and/or in pictograms. No N/A.</t>
  </si>
  <si>
    <t>Safety advice for substances hazardous to workers’ health and safety is immediately available and accessible.</t>
  </si>
  <si>
    <t>Information related to safe handling of each hazardous substance shall be accessible (websites, telephone numbers, safety data sheets (SDSs), etc.).</t>
  </si>
  <si>
    <t>Check whether information is available for all hazardous substances.</t>
  </si>
  <si>
    <t>AF 04.03.03</t>
  </si>
  <si>
    <t xml:space="preserve">Is safety advice for substances hazardous to workers’ health available/accessible? </t>
  </si>
  <si>
    <t>First aid kits are accessible at all permanent sites and fields near the work.</t>
  </si>
  <si>
    <t>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</si>
  <si>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Perform a visual assessment. Open the first aid kit, check completeness and expiry dates.</t>
  </si>
  <si>
    <t>Identify the location of the first aid kit checked:</t>
  </si>
  <si>
    <t>AF 04.03.04</t>
  </si>
  <si>
    <t xml:space="preserve">Are first aid kits available at all permanent sites and in the vicinity of fieldwork? </t>
  </si>
  <si>
    <t>Complete and maintained first aid kits (i.e. according to local recommendations and appropriate to the activities being carried out on the farm) shall be available and accessible at all permanent sites and readily available for transport (tractor, car, etc.) where required by the risk assessment in AF 4.1.1.</t>
  </si>
  <si>
    <t>There is always at least one person trained in first aid present on the farm whenever on-farm activities are being carried out.</t>
  </si>
  <si>
    <t>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</si>
  <si>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 xml:space="preserve">Check how many trained first aid providers are available in relation to the number of people working on the farm. 
Check the dates of first aid trainings and/or certificates.
Are the trained first aid providers located on the farm during production activities?
Note: If there are workers qualified as medical staff (e.g., nurse or doctor), this qualification is sufficient for that person. No additional first aid training is required for that person.
</t>
  </si>
  <si>
    <t>Name(s) of persons checked:</t>
  </si>
  <si>
    <t>AF 04.03.05</t>
  </si>
  <si>
    <t>There is always at least one person trained in first aid (i.e. within the last 5 years) present on the farm whenever on-farm activities are being carried out. As a guideline: One trained person per 50 workers. On-farm activities include all activities mentioned in the relevant modules of this standard.</t>
  </si>
  <si>
    <t>Workers, visitors, and subcontractors are equipped with suitable personal protective equipment (PPE).</t>
  </si>
  <si>
    <t>Provide an example of PPE used and the activity:</t>
  </si>
  <si>
    <t>AF 04.04.01</t>
  </si>
  <si>
    <t>Are workers, visitors, and subcontractors equipped with suitable protective clothing in accordance with legal requirements and/or label instructions and/or as authorized by a competent authority?</t>
  </si>
  <si>
    <t>Complete sets of protective clothing, which enable label instructions and/or legal requirements and/or requirements as authorized by a competent authority to be complied which are available on the farm, utilized, and in a good state of repair. To comply with label requirements and/or on-farm operations, this may include some of the following: Rubber boots or other appropriate footwear, waterproof clothing, protective overalls, rubber gloves, face masks, appropriate respiratory equipment (including replacement filters), ear and eye protection devices, life-jackets, etc. as required by label or on-farm operations.</t>
  </si>
  <si>
    <t>Personal protective equipment (PPE) is maintained in clean conditions and stored appropriately so as not to pose any contamination risk to personal items.</t>
  </si>
  <si>
    <t>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t>
  </si>
  <si>
    <t xml:space="preserve">Perform a visual assessment of equipment cleanliness, storage, and disposal.
</t>
  </si>
  <si>
    <t>AF 04.04.02</t>
  </si>
  <si>
    <t>Is protective clothing cleaned after use and stored in such a way as to prevent contamination of personal clothing?</t>
  </si>
  <si>
    <t>Protective clothing is kept clean according to the type of use and degree of potential contamination and in a ventilated place. Cleaning protective clothing and equipment includes separate washing from private clothing. Wash re-usable gloves before removal. Dirty and damaged protective clothing and equipment and expired filter cartridges shall be disposed of appropriately. Single-use items (e.g. gloves, overalls) shall be disposed of after one use. All protective clothing and equipment including replacements filters, etc. shall be stored outside of the plant protection products/storage facility and physically separated from any other chemicals that might cause contamination of the clothing or equipment. No N/A.</t>
  </si>
  <si>
    <t>There is evidence that the provided personal protective equipment (PPE) is used by the workers.</t>
  </si>
  <si>
    <t>There shall be evidence that the provided PPE is being used.
If single-use PPE is used, the supply maintained on hand shall correspond to the needs of the workers, or records demonstrating that new PPE is promptly sourced and restocked shall be available.</t>
  </si>
  <si>
    <t>Minor Must New</t>
  </si>
  <si>
    <t xml:space="preserve">Perform a visual assessment. Interview workers. </t>
  </si>
  <si>
    <t>Suitable changing facilities are available where necessary.</t>
  </si>
  <si>
    <t>The changing facilities (in line with local conditions) shall be used to change clothing and protective outer garments as required. Changing facilities may not be needed if personal protective equipment (PPE) is applied over existing clothing.</t>
  </si>
  <si>
    <t>Perform a visual assessment of changing facilities.</t>
  </si>
  <si>
    <t>FV 05.02.05</t>
  </si>
  <si>
    <t>Are there suitable changing facilities for the workers?</t>
  </si>
  <si>
    <t xml:space="preserve">The changing facilities should be used to change clothing and protective outer garments as required. </t>
  </si>
  <si>
    <t>There is communication between management and workers on issues related to their health, safety, and welfare.</t>
  </si>
  <si>
    <t>I</t>
  </si>
  <si>
    <t>Identify the form of communication. Interview workers.</t>
  </si>
  <si>
    <t>Record the form of communication.</t>
  </si>
  <si>
    <t>Name(s) of persons interviewed:</t>
  </si>
  <si>
    <t>AF 04.05.02</t>
  </si>
  <si>
    <t>Does regular two-way communication take place between management and workers on issues related to workers’ health, safety, and welfare? Is there evidence of actions taken from such communication?</t>
  </si>
  <si>
    <t>Records show that communication between management and workers about health, safety, and welfare concerns can take place openly (i.e. without fear of intimidation or retribution) and at least once a year. The auditor is not required to make judgments about the content, accuracy, or outcome of such communications. There is evidence that the concerns of the workers about health, safety, and welfare are being addressed.</t>
  </si>
  <si>
    <t>Workers have access to clean drinking water, food storage, and areas to eat and rest.</t>
  </si>
  <si>
    <t>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</si>
  <si>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Perform a visual assessment and conduct interview(s). Check whether drinking water is potable.</t>
  </si>
  <si>
    <t>AF 04.05.03</t>
  </si>
  <si>
    <t>Do workers have access to clean food storage areas, designated rest areas, handwashing facilities, and drinking water?</t>
  </si>
  <si>
    <t>A place to store food and a place to eat shall be provided to the workers if they eat on the farm. Handwashing equipment and drinking water shall always be provided.</t>
  </si>
  <si>
    <t>On-site living quarters are compliant with applicable local regulations, habitable, and equipped with basic services and facilities.</t>
  </si>
  <si>
    <t>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t>
  </si>
  <si>
    <t xml:space="preserve">Perform a visual assessment and check whether the results are compliant with local regulations. Cross-check the maximum number of workers living on the farm and the number of housing facilities.
</t>
  </si>
  <si>
    <t>If applicable, list the number of workers living on the farm.</t>
  </si>
  <si>
    <t>AF 04.05.04</t>
  </si>
  <si>
    <t>Are on-site living quarters habitable and have the basic services and facilities?</t>
  </si>
  <si>
    <t>The on-farm living quarters for the workers are habitable and have a sound roof, windows and doors, and the basic services of drinking water, toilets, and drains. In the case of no drains, septic pits can be accepted if compliant with local regulations.</t>
  </si>
  <si>
    <t>Transportation provided to workers is safe.</t>
  </si>
  <si>
    <t>Transportation shall be safe for workers and take into account applicable safety requirements and regulations.</t>
  </si>
  <si>
    <t xml:space="preserve">Perform a visual assessment. Check driving licenses of the drivers.
Check compliance where local regulations are applicable. Interview workers. </t>
  </si>
  <si>
    <t>AF 04.05.05</t>
  </si>
  <si>
    <t>Is transport for workers (on-farm, to and from fields/orchard) as provided by the producer safe and compliant with national regulations when used to transport workers on public roads?</t>
  </si>
  <si>
    <t>Vehicles or vessels shall be safe for workers and, when used to transport workers on public roads, shall comply with national safety regulations.</t>
  </si>
  <si>
    <t>A documented risk assessment is completed for all registered sites.</t>
  </si>
  <si>
    <t>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t>
  </si>
  <si>
    <t xml:space="preserve">Check whether the risk assessment is periodically reviewed and updated, taking into consideration any changes that may have occurred since the last year. 
Verify this P&amp;C after the site visit, because it is possible that an auditor detects an unidentified risk during the site visit. 
</t>
  </si>
  <si>
    <t>AF 01.02.01</t>
  </si>
  <si>
    <t>Is there a risk assessment available for all sites registered for certification (this includes rented land, structures, and equipment) and does this risk assessment show that the site in question is suitable for production, with regards to food safety, the environment, and health and welfare of animals in the scope of the livestock and aquaculture certification where applicable?</t>
  </si>
  <si>
    <t>A written risk assessment to determine whether the sites are appropriate for production shall be available for all sites. It shall be ready for the initial inspection and maintained updated and reviewed when new sites enter in production and when risks for existing ones have changed, or at least annually, whichever is shorter. The risk assessment may be based on a generic one but shall be customized to the farm situation.
Risk assessments shall take into account:
•	Potential physical, chemical (including allergens), and biological hazards
•	Site history (for sites that are new to agricultural production, history of 5 years is advised and a minimum of one year shall be known)
•	Impact of proposed enterprises on adjacent stock/crops/environment, and the health and safety of animals in the scope of the livestock and aquaculture certification
(See Annex AF 1 and Annex AF 2 for guidance on risk assessments. Annex FV 1 includes guidance regarding flooding.)</t>
  </si>
  <si>
    <t>FV 01.01.01</t>
  </si>
  <si>
    <t>Does the risk assessment for the farm site carried out as identified in AF 1.2.1 make particular reference to microbial contamination?</t>
  </si>
  <si>
    <t>As part of their risk assessment for the farm site (see AF 1.2.1), producers shall identify the locations of nearby commercial animal operations, composting and potential sources for ingress by domestic and wild animals, and other contamination routes such as floodwater intrusion and dust.</t>
  </si>
  <si>
    <t>A management plan that establishes strategies for minimizing the risks identified in the risk assessment for operation suitability has been developed and implemented and is reviewed regularly.</t>
  </si>
  <si>
    <t>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t>
  </si>
  <si>
    <t>Cross-check evidence of implementation with the results of the risk assessment.
Conduct interview(s) and perform a visual assessment of the implementation of the management plan.</t>
  </si>
  <si>
    <t>AF 01.02.02</t>
  </si>
  <si>
    <t>FV 01.01.02</t>
  </si>
  <si>
    <t>A management plan addresses the risks identified in FV 1.1.1 and describes the hazard control procedures that justify that the site in question is suitable for production. This plan shall be appropriate to the products being produced and there shall be evidences of its implementation and effectiveness.</t>
  </si>
  <si>
    <t>The producer has a system for identifying sites and facilities used for production.</t>
  </si>
  <si>
    <t>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t>
  </si>
  <si>
    <t xml:space="preserve">Cross-check consistency of reference system with application records (fertilizer, PPPs, etc.).
</t>
  </si>
  <si>
    <t>Map or physical signs?</t>
  </si>
  <si>
    <t>AF 01.01.01</t>
  </si>
  <si>
    <t>Is there a reference system for each field, orchard, greenhouse, yard, plot, livestock building/pen, and/or other area/location used in production?</t>
  </si>
  <si>
    <t>Compliance shall include visual identification in the form of:
•	A physical sign at each field/orchard, greenhouse/yard/plot/livestock building/pen, or other farm area/location
or 
•	A farm map, which also identifies the location of water sources, storage/handling facilities, ponds, stables, etc., and that could be cross-referenced to the identification system
No N/A.</t>
  </si>
  <si>
    <t>The site is kept in a tidy and orderly condition.</t>
  </si>
  <si>
    <t>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t>
  </si>
  <si>
    <t>AF 06.02.02</t>
  </si>
  <si>
    <t>Is the site kept in a tidy and orderly condition?</t>
  </si>
  <si>
    <t>Visual assessment shall show that there is no evidence of waste/litter in the immediate vicinity of the production site(s) or storage buildings. Incidental and insignificant litter and waste on the designated areas are acceptable as well as the waste from the current day’s work. All other litter and waste shall be cleared up, including fuel spills.</t>
  </si>
  <si>
    <t>The producer recognizes the farm as an agricultural ecosystem that interacts with neighboring landscapes (while the legal scope of the producer is on the farm).</t>
  </si>
  <si>
    <t>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t>
  </si>
  <si>
    <t>Recom. New</t>
  </si>
  <si>
    <t>Where the operation handles or stores allergens, the operation has a documented allergen management program.</t>
  </si>
  <si>
    <t>The allergen management program shall list the allergens in use, stored, or handled by workers at the site specific to prevailing regulations. Where applicable, procedures shall address identification and segregation of allergens during storage, handling, loading, and shipping as based on a risk assessment conducted by the operation. All products intentionally or potentially containing allergenic materials shall be labeled according to the allergen labeling regulations in the country of production and the country of destination.</t>
  </si>
  <si>
    <t>D, V, X</t>
  </si>
  <si>
    <t>Record all identified allergens.</t>
  </si>
  <si>
    <t>Where the risk assessment indicates potential food allergen cross-contamination, are the products labeled to identify them?</t>
  </si>
  <si>
    <t>Biodiversity is managed to enable its protection and enhancement.</t>
  </si>
  <si>
    <t>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t>
  </si>
  <si>
    <t>Biodiversity is protected.</t>
  </si>
  <si>
    <t>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</si>
  <si>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Cross-check the biodiversity plan with the site visit.</t>
  </si>
  <si>
    <t>AF 07.01.01</t>
  </si>
  <si>
    <t>Does each producer have a wildlife management and conservation plan for the farm business that acknowledges the impact of farming activities on the environment?</t>
  </si>
  <si>
    <t>There shall be a written action plan that aims to enhance habitats and maintain biodiversity on the farm. This can be either an individual plan or a regional activity that the farm is participating in or is covered by. It shall pay special attention to areas of environmental interest being protected and make reference to legal requirements where applicable. The action plan shall include knowledge of integrated pest management practices, nutrient use of crops, conservation sites, water supplies, the impact on other users, etc.</t>
  </si>
  <si>
    <t>Biodiversity is enhanced.</t>
  </si>
  <si>
    <t>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t>
  </si>
  <si>
    <t>AF 07.01.02</t>
  </si>
  <si>
    <t>Has the producer considered how to enhance the environment for the benefit of the local community and flora and fauna? Is this policy compatible with sustainable commercial agricultural production and does it strive to minimize environmental impact of the agricultural activity?</t>
  </si>
  <si>
    <t>Unproductive sites are used as ecological focus area to protect and enhance biodiversity.</t>
  </si>
  <si>
    <t>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t>
  </si>
  <si>
    <t>AF 07.02.01</t>
  </si>
  <si>
    <t>Has consideration been given to the conversion of unproductive sites (e.g. low-lying wet areas, woodlands, headland strips, or areas of impoverished soil, etc.) to ecological focus areas for the encouragement of natural flora and fauna?</t>
  </si>
  <si>
    <t>There should be a plan to convert unproductive sites and identified areas that give priority to ecology into conservation areas, where viable.</t>
  </si>
  <si>
    <t>On the farm (within the farm boundaries), no areas with legally recognized conservation value (or effectively protected by other means) have been converted into agricultural areas or into other uses since 1 January 2014.</t>
  </si>
  <si>
    <t>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</si>
  <si>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t>
  </si>
  <si>
    <t>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t>
  </si>
  <si>
    <t>Evidence documented shall include maps, aerial photos, documents issued by local or national authorities, historical remote sensing imagery, etc. This evidence shall demonstrate that restoration has been completed, is ongoing, or is in planning for binding implementation.</t>
  </si>
  <si>
    <t>Management of biodiversity is supported with metrics.</t>
  </si>
  <si>
    <t>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t>
  </si>
  <si>
    <t>On-farm energy use is monitored.</t>
  </si>
  <si>
    <t>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t>
  </si>
  <si>
    <t>Check records/documents.</t>
  </si>
  <si>
    <t>AF 07.03.01</t>
  </si>
  <si>
    <t xml:space="preserve">Can the producer show monitoring of on-farm energy use? </t>
  </si>
  <si>
    <t xml:space="preserve">Energy use records exist (e.g. invoices where energy consumption is detailed). The producer/producer group is aware of where and how energy is consumed on the farm and through farming practices. Farming equipment shall be selected and maintained for optimum energy consumption. </t>
  </si>
  <si>
    <t>Based on the results of the monitoring, there is a plan to improve energy efficiency on the farm.</t>
  </si>
  <si>
    <t>AF 07.03.02</t>
  </si>
  <si>
    <t>Based on the result of the monitoring, is there a plan to improve energy efficiency on the farm?</t>
  </si>
  <si>
    <t>A written plan identifying opportunities to improve energy efficiency is available.</t>
  </si>
  <si>
    <t>The plan to improve energy efficiency considers minimizing the use of nonrenewable energy.</t>
  </si>
  <si>
    <t>The producer shall consider reducing the use of nonrenewable energy to the lowest possible and using renewable energy instead.</t>
  </si>
  <si>
    <t>AF 07.03.03</t>
  </si>
  <si>
    <t>Does the plan to improve energy efficiency consider minimizing the use of non-renewable energy?</t>
  </si>
  <si>
    <t>Producers consider reducing the use of non-renewable energies to a minimum possible and use renewable ones.</t>
  </si>
  <si>
    <t>Management of energy is supported with metrics.</t>
  </si>
  <si>
    <t>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t>
  </si>
  <si>
    <t>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t>
  </si>
  <si>
    <t>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t>
  </si>
  <si>
    <t>Check records/documents. 
Activities that may generate GHG emissions have been identified, and practices to reduce the emissions are in place.</t>
  </si>
  <si>
    <t>The farm enables the formation of organic carbon in soils and in biomass.</t>
  </si>
  <si>
    <t>Perform a visual assessment and conduct interview(s).
The producer shall develop a plan to minimize net GHG emissions and enable the formation of organic carbon in soil and in biomass.</t>
  </si>
  <si>
    <t>The farm’s contribution to reducing and removing greenhouse gases (GHGs) from the atmosphere is supported with metrics.</t>
  </si>
  <si>
    <t>A waste management system is implemented.</t>
  </si>
  <si>
    <t>AF 06.02.01</t>
  </si>
  <si>
    <t>Is there a documented farm waste management plan to avoid and/or minimize wastage and pollution to the extent possible, and does the waste management plan include adequate provisions for waste disposal?</t>
  </si>
  <si>
    <t>Waste products and sources of pollution are identified in all areas of the farm.</t>
  </si>
  <si>
    <t>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t>
  </si>
  <si>
    <t xml:space="preserve">Review documents.
Verify this P&amp;C after the site visit. 
</t>
  </si>
  <si>
    <t>AF 06.01.01</t>
  </si>
  <si>
    <t>Have possible waste products and sources of pollution been identified in all areas of the farm?</t>
  </si>
  <si>
    <t>All forklifts and other driven transport trolleys are clean and well maintained and of a suitable type to avoid contamination through emissions.</t>
  </si>
  <si>
    <t>Internal transport should be maintained so as to avoid product contamination, with special attention to fume emissions. Forklifts and other driven transport trolleys should be electric or gas-driven.</t>
  </si>
  <si>
    <t>FV 05.04.07</t>
  </si>
  <si>
    <t xml:space="preserve">Are all forklifts and other driven transport trolleys clean and well maintained and of a suitable type to avoid contamination through emissions? </t>
  </si>
  <si>
    <t xml:space="preserve">Internal transport should be maintained in a manner to avoid produce contamination, with special attention to fume emissions. Forklifts and other driven transport trolleys should be electric or gas-driven. </t>
  </si>
  <si>
    <t>Holding areas for diesel and other fuel oil tanks are environmentally safe.</t>
  </si>
  <si>
    <t>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t>
  </si>
  <si>
    <t xml:space="preserve">Perform a visual assessment. </t>
  </si>
  <si>
    <t>AF 06.02.03</t>
  </si>
  <si>
    <t>Are holding areas for diesel and other fuel oil tanks environmentally safe?</t>
  </si>
  <si>
    <t>All fuel storage tanks shall conform to the local requirements. When there are no local requirements to contain spillage, the minimum is bunded areas, which shall be impervious and be able to contain at least 110 % of the largest tank stored within it, unless it is in an environmentally sensitive area where the capacity shall then be 165 % of the content of the largest tank. There shall be no-smoking signs displayed and appropriate fire emergency provisions made nearby.</t>
  </si>
  <si>
    <t>Organic waste is managed in an appropriate manner to reduce the risk of contamination of the environment.</t>
  </si>
  <si>
    <t>Organic waste material should be composted and used for soil conditioning. The composting method should mitigate the risk of pest, disease, or weed carryover.</t>
  </si>
  <si>
    <t xml:space="preserve">D, V </t>
  </si>
  <si>
    <t>Check during site visit and/or document review.</t>
  </si>
  <si>
    <t>AF 06.02.04</t>
  </si>
  <si>
    <t>Provided there is no risk of pest, disease, and weed carry-over, are organic wastes composted on the farm and recycled?</t>
  </si>
  <si>
    <t>The water used for washing and cleaning purposes is disposed of in a manner that minimizes the environmental, health, and safety impact.</t>
  </si>
  <si>
    <t>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t>
  </si>
  <si>
    <t>Perform a visual assessment and interview workers.</t>
  </si>
  <si>
    <t>AF 06.02.05</t>
  </si>
  <si>
    <t>Is the water used for washing and cleaning purposes disposed of in a manner that ensures the minimum health and safety risks and environmental impact?</t>
  </si>
  <si>
    <t>Fragments and small pieces of packaging material and other nonproduct waste are removed from the field.</t>
  </si>
  <si>
    <t>Fragments and small pieces of packaging material and nonproduct waste shall be removed from the production site after the specific in-field process is completed.</t>
  </si>
  <si>
    <t>FV 05.04.04</t>
  </si>
  <si>
    <t xml:space="preserve">Are bits of packaging material and other non-produce waste removed from the field? </t>
  </si>
  <si>
    <t xml:space="preserve">Bits of packaging material and non-produce waste shall be removed from the field. </t>
  </si>
  <si>
    <t>Plastics are managed in a responsible way.</t>
  </si>
  <si>
    <t>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t>
  </si>
  <si>
    <t>V, D, I</t>
  </si>
  <si>
    <t>Perform a visual assessment of production sites.
Review documents of training records and interview workers.</t>
  </si>
  <si>
    <t>Food waste* is prevented and managed.
*Food waste: food that is not channeled for human consumption, animal feed, or bio-based materials.</t>
  </si>
  <si>
    <t>Available evidence indicates that:
Surplus produce** should be redirected for one of the following purposes, in order of preference:
- Human consumption (for processing, social food services, etc.)
- Animal feed
- Bio-based materials
Food waste should be redirected in one of the following ways:
- Recycling, composting, and/or land applications
- Repurposing (e.g., incineration of waste with energy recovery)
- Other forms of disposal
Evidence of food surplus and food waste management should be based on quantitative records (estimations are accepted).
In Option 2 producer groups, evidence at quality management system (QMS) level is acceptable.
**Surplus produce: produce of the farm that is grown and harvested (or unharvested and left in the field) but not distributed to customers.</t>
  </si>
  <si>
    <t>Propagation materials are obtained in compliance with variety registration laws, where applicable.</t>
  </si>
  <si>
    <t>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</si>
  <si>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Check records. Consider retained seed packaging and/or plant passports. GLOBALG.A.P. IFA certificate for plant propagation material is accepted.</t>
  </si>
  <si>
    <t>CB 02.01.01</t>
  </si>
  <si>
    <t>When seeds or propagation material have been purchased in the past 24 months, is there evidence that guarantees they have been obtained in compliance with variety registration laws (in the case mandatory variety registration exists in the respective country)?</t>
  </si>
  <si>
    <t>A document (e.g. empty seed package, plant passport, packing list, or invoice) that states as a minimum variety name, batch number, propagation material vendor, and, where available, additional information on seed quality (germination, genetic purity, physical purity, seed health, etc.) shall be available.
Material coming from nurseries that have GLOBALG.A.P. Plant Propagation Material, equivalent or GLOBALG.A.P. recognized certification is considered compliant.</t>
  </si>
  <si>
    <t>Propagation materials are obtained in compliance with intellectual property laws.</t>
  </si>
  <si>
    <t>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</si>
  <si>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CB 02.01.02</t>
  </si>
  <si>
    <t>Has the propagation material used been obtained in accordance to applicable intellectual property laws?</t>
  </si>
  <si>
    <t>When producers use registered varieties or rootstock, there are written documents available on request that prove that the propagation material used has been obtained in accordance to applicable local intellectual property right laws. These documents may be the license contract (for starting material that does not originate from seed, but from vegetative origin), the plant passport if applicable or, if a plant passport is not required, a document or empty seed package that states, as a minimum, variety name, batch number, propagation material vendor, and packing list/delivery note or invoice to demonstrate size and identity of all propagation material used in the last 24 months. No N/A.
Note: The PLUTO Database of UPOV (http://www.upov.int/pluto/en) and the Variety Finder Tool on the website of CPVO (cpvo.europa.eu) list all varieties in the world, providing their registration details and the intellectual property protection details per variety and country.</t>
  </si>
  <si>
    <t>Plant health quality control systems are implemented and recorded for in-house propagation materials.</t>
  </si>
  <si>
    <t>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</si>
  <si>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V, D</t>
  </si>
  <si>
    <t>Check records. Assess evidence that visual signs of pests and diseases are monitored at fixed intervals.</t>
  </si>
  <si>
    <t>CB 02.01.03</t>
  </si>
  <si>
    <t>Are plant health quality control systems operational for in-house nursery propagation?</t>
  </si>
  <si>
    <t xml:space="preserve">A quality control system that contains a monitoring system for visible signs of pest and diseases is in place and current records of the monitoring system shall be available. Nursery means anywhere propagation material is produced, (including in-house grafting material selection). The monitoring system shall include the recording and identification of the mother plant or field of origin crop, as applicable. Recording shall be at regular established intervals. If the cultivated trees or plants are intended for own use only (i.e. not sold), this will suffice. When rootstocks are used, special attention shall be paid to the origin of the rootstocks through documentation. </t>
  </si>
  <si>
    <t>Up-to-date records on all chemical treatments applied on in-house propagation materials are available.</t>
  </si>
  <si>
    <t>Check records. For crops with short growing cycles (e.g., cress) consider possible risks regarding preharvest intervals and residues.</t>
  </si>
  <si>
    <t>CB 02.02.02</t>
  </si>
  <si>
    <t>Are PPP treatments recorded for in-house nursery propagation materials applied during the plant propagation period?</t>
  </si>
  <si>
    <t>Records of all PPP treatments applied during the plant propagation period for in-house plant nursery propagation are available and include location, date, trade name and active ingredient, operator, authorized by, justification, quantity, and machinery used.</t>
  </si>
  <si>
    <t>Information on chemical treatments is available for purchased propagation materials.</t>
  </si>
  <si>
    <t>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t>
  </si>
  <si>
    <t>Check records.</t>
  </si>
  <si>
    <t>CB 02.02.01</t>
  </si>
  <si>
    <t>Is the purchased propagation material (seed, rootstocks, seedlings, plantlets, cuttings) accompanied by information of chemical treatments done by the supplier?</t>
  </si>
  <si>
    <t>A procedure for use and handling of genetically modified (GM) materials is available.</t>
  </si>
  <si>
    <t>An implemented documented procedure that explains how GM materials (crops and trials) are grown and handled shall be available.</t>
  </si>
  <si>
    <t>Review documents and perform a visual assessment.</t>
  </si>
  <si>
    <t>CB 02.03.04</t>
  </si>
  <si>
    <t>Is there a plan for handling genetically modified (GM) material (i.e. crops and trials) identifying strategies to minimize contamination risks (e.g. such as accidental mixing of adjacent non-GM crops) and maintaining product integrity?</t>
  </si>
  <si>
    <t>A written plan that explains how GM materials (e.g. crops and trials) are handled and stored to minimize risk of contamination with conventional material and to maintain product integrity is available.</t>
  </si>
  <si>
    <t>Growing of genetically modified crops and/or trials is subject to the prevailing regulations in the country of production.</t>
  </si>
  <si>
    <t>The producer shall have a copy of the prevailing regulations in the country of production and comply accordingly. Records shall be kept of the specific modification and/or the unique identifier. Specific husbandry and management advice shall be obtained.</t>
  </si>
  <si>
    <t xml:space="preserve">Review documents and check records.             Comment only if GMOs are used. 
</t>
  </si>
  <si>
    <t xml:space="preserve">Reference the legal requirements, where such exist.
</t>
  </si>
  <si>
    <t>CB 02.03.01</t>
  </si>
  <si>
    <t xml:space="preserve">The registered farm or group of registered farms have a copy of the legislation applicable in the country of production and comply accordingly. Records shall be kept of the specific modification and/or the unique identifier. Specific husbandry and management advice shall be obtained. </t>
  </si>
  <si>
    <t>CB 02.03.02</t>
  </si>
  <si>
    <t xml:space="preserve">Is there documentation available of when the producer grows GMOs? </t>
  </si>
  <si>
    <t>If GMO cultivars and/or products derived from genetic modification are used, records of planting, use or production of GMO cultivars and/or products derived from genetic modification are maintained.</t>
  </si>
  <si>
    <t>The producer’s direct clients have been informed of the genetically modified organism (GMO) status of the product.</t>
  </si>
  <si>
    <t>Documented evidence of communication shall be kept and shall allow verification that all products supplied to direct clients meet the agreed requirements.</t>
  </si>
  <si>
    <t>Review documents.</t>
  </si>
  <si>
    <t>Comment only if GMOs are used. Reference to communication evidence:</t>
  </si>
  <si>
    <t>CB 02.03.03</t>
  </si>
  <si>
    <t>Have the producer’s direct clients been informed of the GMO status of the product?</t>
  </si>
  <si>
    <t xml:space="preserve">Documented evidence of communication shall be provided and shall allow verification that all material supplied to direct clients is according to customer requirements. </t>
  </si>
  <si>
    <t>Adventitious mixing of genetically modified (GM) crops with conventional crops is avoided.</t>
  </si>
  <si>
    <t>A visual assessment of the identification of GM crops and the integrity of the storage shall be made.</t>
  </si>
  <si>
    <t>CB 02.03.05</t>
  </si>
  <si>
    <t>Are GM crops stored separately from other crops to avoid adventitious mixing?</t>
  </si>
  <si>
    <t>A visual assessment of the integrity and identification of GM crops storage shall be made.</t>
  </si>
  <si>
    <t>To improve and optimize soil health, the producer has a soil management plan.</t>
  </si>
  <si>
    <t>The producer shall demonstrate that consideration has been given to the nutritional needs of the crop and to maintaining soil fertility. Records of soil analyses and crop-specific information shall be available as evidence.</t>
  </si>
  <si>
    <t>V, I, D</t>
  </si>
  <si>
    <t xml:space="preserve">Perform a visual assessment and conduct interview(s). Check records. </t>
  </si>
  <si>
    <t>Frequency of the analysis: Date of the last soil/foliar analysis:</t>
  </si>
  <si>
    <t>CB 03.01</t>
  </si>
  <si>
    <t>Does the producer have a soil management plan?</t>
  </si>
  <si>
    <t>The producer shall demonstrate that consideration has been given to the nutritional needs of the crop and to maintaining soil fertility. Records of analyses and/or crop-specific literature shall be available as evidence. 
Flowers and ornamentals producers shall perform calculations at least once for every single crop harvested and on a justified regular basis (e.g. every 2 weeks in closed systems) for continuously harvested crops. (Analysis may be conducted with on-farm equipment or mobile kits). No N/A.</t>
  </si>
  <si>
    <t>Soil maps have been prepared for the farm.</t>
  </si>
  <si>
    <t>The types of soil should be identified for each site, based on a soil profile, soil analysis, or local (regional) cartographic soil type map.</t>
  </si>
  <si>
    <t>CB 03.02</t>
  </si>
  <si>
    <t>Have soil maps been prepared for the farm?</t>
  </si>
  <si>
    <t>The types of soil are identified for each site, based on a soil profile or soil analysis or local (regional) cartographic soil-type map.</t>
  </si>
  <si>
    <t>Crop rotation for annual crops is implemented, where feasible.</t>
  </si>
  <si>
    <t>When rotations of annual crops to improve soil structure and minimize soil-borne pests and diseases are carried out, this shall be verifiable from planting dates or crop or field records. Records shall exist for the previous two-year rotation.</t>
  </si>
  <si>
    <t>CB 03.03</t>
  </si>
  <si>
    <t xml:space="preserve">Is there, where feasible, crop rotation for annual crops? </t>
  </si>
  <si>
    <t>When rotations of annual crops to improve soil structure and minimize soil borne pests and diseases are done, this can be verified from planting date and/or PPP application records. Records shall exist for the previous 2-year rotation.</t>
  </si>
  <si>
    <t>Techniques have been used to improve or maintain soil structure and avoid soil compaction.</t>
  </si>
  <si>
    <t>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</si>
  <si>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CB 03.04</t>
  </si>
  <si>
    <t>Have techniques been used to improve or maintain soil structure and avoid soil compaction?</t>
  </si>
  <si>
    <t>There is evidence of techniques applied (e.g. use of deep-rooting green crops, drainage, subsoiling, use of low pressure tires, tramlines, permanent row marking, avoiding in-row plowing, smearing, poaching,) that are suitable for use on the land and, where possible, minimize, isolate, or eliminate soil compaction, etc.</t>
  </si>
  <si>
    <t>The producer uses techniques to reduce the possibility of soil erosion.</t>
  </si>
  <si>
    <t>There shall be evidence of control practices and remedial measures (mulching, crossline techniques on slopes, drains, sowing grass or green fertilizers, trees and shrubs on the borders of sites, etc.) to minimize soil erosion (from water, wind, etc.).</t>
  </si>
  <si>
    <t>CB 03.05</t>
  </si>
  <si>
    <t>Does the producer use techniques to reduce the possibility of soil erosion?</t>
  </si>
  <si>
    <t>There is evidence of control practices and remedial measures (e.g. mulching, cross line techniques on slopes, drains, sowing grass or green fertilizers, trees and bushes on borders of sites, etc.) to minimize soil erosion (e.g. water, wind).</t>
  </si>
  <si>
    <t>There is documented justification for the use of soil fumigants.</t>
  </si>
  <si>
    <t>There shall be documented evidence and justification for the use of soil fumigants, including targeted problem, location, date, active ingredient, doses, method of application, and operator. Methyl bromide shall never be used as a soil fumigant.</t>
  </si>
  <si>
    <t>I, D</t>
  </si>
  <si>
    <t>Check records and conduct interview(s). Methyl bromide shall not be used even if local legislation allows it.</t>
  </si>
  <si>
    <t xml:space="preserve">If soil fumigation is/was used, describe it. Date, active ingredient: </t>
  </si>
  <si>
    <t>Name or initials of person that gave the authorization:</t>
  </si>
  <si>
    <t>FV 02.01.01</t>
  </si>
  <si>
    <t>Is there a written justification for the use of soil fumigants?</t>
  </si>
  <si>
    <t xml:space="preserve">There is written evidence and justification for the use of soil fumigants including location, date, active ingredient, doses, method of application and operator. The use of methyl bromide as a soil fumigant is not permitted. </t>
  </si>
  <si>
    <t>The preplanting interval is complied with.</t>
  </si>
  <si>
    <t>The preplanting interval shall be recorded.</t>
  </si>
  <si>
    <t>Check records, cross-check with planting dates.</t>
  </si>
  <si>
    <t>FV 02.01.02</t>
  </si>
  <si>
    <t xml:space="preserve">Is any pre-planting interval complied with prior to planting? </t>
  </si>
  <si>
    <t>Pre-planting interval shall be recorded.</t>
  </si>
  <si>
    <t>The producer participates in substrate recycling.</t>
  </si>
  <si>
    <t>The producer should keep records documenting dates and quantities of recycled substrate. Invoices/Loading dockets are acceptable. If there is no participation in an available recycling program, it should be justified. Participation in an off-farm recycling program is acceptable.</t>
  </si>
  <si>
    <t>FV 03.01</t>
  </si>
  <si>
    <t>Does the producer participate in substrate recycling programs for substrates where available?</t>
  </si>
  <si>
    <t>The producer keeps records documenting quantities recycled and dates. Invoices/loading dockets are acceptable. If there is no participation in a recycling program available, it should be justified.</t>
  </si>
  <si>
    <t>Records are kept of any chemicals used to sterilize substrates for reuse.</t>
  </si>
  <si>
    <t>FV 03.02</t>
  </si>
  <si>
    <t xml:space="preserve">When the substrates are sterilized on the farm, the name or reference of the field, orchard, or greenhouse is recorded. If sterilized off farm, then the name and location of the company that sterilizes the substrate are recorded. The following are all correctly recorded: The dates of sterilization (day/month/year), the name and active ingredient, the machinery (e.g. 1000 l tank, etc.), the method (e.g. drenching, fogging, etc.), the operator’s name (i.e. the person who actually applied the chemicals and did the sterilization), and the pre-planting interval. </t>
  </si>
  <si>
    <t>Substrates of natural origins do not come from designated conservation areas.</t>
  </si>
  <si>
    <t>There shall be records that attest to the source of the substrate of natural origin being used. These records shall demonstrate that the substrate does not come from designated conservation areas.
Opportunities to decrease the use of peat shall be considered.</t>
  </si>
  <si>
    <t>Review documents. A document/declaration given by the supplying company may be enough to demonstrate that the substrate does not come from designated conservation areas.</t>
  </si>
  <si>
    <t>FV 03.03</t>
  </si>
  <si>
    <t>If a substrate of natural origin is used, can it be demonstrated that it does not come from designated conservation areas?</t>
  </si>
  <si>
    <t>Records exist that attest the source of the substrate of natural origin being used. These records demonstrate that the substrate does not come from designated conservation areas.</t>
  </si>
  <si>
    <t>Up-to-date records of all fertilizer and biostimulant applications are kept.</t>
  </si>
  <si>
    <t>Records shall be kept of each fertilizer (organic and inorganic) and biostimulant application, including in hydroponic and fertigation systems.</t>
  </si>
  <si>
    <t xml:space="preserve">Check records. The reference used shall correspond with the visual identification or reference system established. </t>
  </si>
  <si>
    <t>CB 04.02.01</t>
  </si>
  <si>
    <t>Geographical area and the name or reference of the field, orchard, or greenhouse</t>
  </si>
  <si>
    <t>Record an example of a location where a fertilizer application took place.</t>
  </si>
  <si>
    <t>Date(s)</t>
  </si>
  <si>
    <t>Record an example of a date when a fertilizer application took place.</t>
  </si>
  <si>
    <t>CB 04.02.02</t>
  </si>
  <si>
    <t>The exact dates (day, month and year) of the application are detailed in the records of all fertilizer applications. No N/A.</t>
  </si>
  <si>
    <t>Name and type</t>
  </si>
  <si>
    <t>Record an example of a name and type of a fertilizer applied.</t>
  </si>
  <si>
    <t>CB 04.02.03</t>
  </si>
  <si>
    <t>The trade name, type of fertilizer (e.g. NPK), and concentrations (e.g. 17-17-17) are detailed in the records of all fertilizer applications. No N/A.</t>
  </si>
  <si>
    <t>Amount (rate or concentration as applicable)</t>
  </si>
  <si>
    <t>Check records. Cross-check with the soil management plan.</t>
  </si>
  <si>
    <t>Record an example of an amount (rate or concentration) of a fertilizer applied.</t>
  </si>
  <si>
    <t>CB 04.02.04</t>
  </si>
  <si>
    <t>The amount of product to be applied in weight or volume relative to a unit of area or number of plants or unit of time per volume of fertigation is detailed in the records of all fertilizer applications. The actual quantity applied shall be recorded, as this is not necessarily the same as the recommendation. No N/A.</t>
  </si>
  <si>
    <t>CB 04.02.05</t>
  </si>
  <si>
    <t xml:space="preserve">The method and/or equipment used are detailed in the records of all fertilizer applications. 
In the case the method/equipment is always the same, it is acceptable to record these details only once. If there are various equipment units, these are identified individually. Methods may be e.g. via irrigation or mechanical distribution. Equipment may be e.g. manual or mechanical. No N/A.
</t>
  </si>
  <si>
    <t>Name of the applicator to clearly identify the individual or team of workers performing the fertilization</t>
  </si>
  <si>
    <t>Record the name of a person responsible.</t>
  </si>
  <si>
    <t>CB 04.02.06</t>
  </si>
  <si>
    <t>The name of the operator who has applied the fertilizer is detailed in the records of all fertilizer applications. 
If a single individual makes all of the applications, it is acceptable to record the operator details only once.
If there is a team of workers performing the fertilization, all of them need to be listed in the records. No N/A.</t>
  </si>
  <si>
    <t>Management of fertilizers is supported with metrics.</t>
  </si>
  <si>
    <t>Fertilizers and biostimulants are stored in an appropriate manner that does not compromise food safety.</t>
  </si>
  <si>
    <t>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</si>
  <si>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CB 04.03.01</t>
  </si>
  <si>
    <t>CB 04.03.06</t>
  </si>
  <si>
    <t>Fertilizers shall not be stored with harvested products.</t>
  </si>
  <si>
    <t>CB 04.04.03</t>
  </si>
  <si>
    <t>Is organic fertilizer stored in an appropriate manner that reduces the risk of contamination of the environment?</t>
  </si>
  <si>
    <t>Organic fertilizers shall be stored in a designated area. Appropriate measures, adequate according to the risk assessment in AF 1.2.1, have been taken to prevent the contamination of water sources (e.g. concrete foundation and walls, specially built leak-proof container, etc.) or shall be stored at least 25 meters from water sources.</t>
  </si>
  <si>
    <t>Fertilizers and biostimulants are stored in an appropriate manner that reduces the risk of environmental contamination.</t>
  </si>
  <si>
    <t>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t>
  </si>
  <si>
    <t>Minor Must Merged</t>
  </si>
  <si>
    <t>CB 04.03.02</t>
  </si>
  <si>
    <t>The covered area is suitable to protect all inorganic fertilizers (e.g. powders, granules, or liquids) from atmospheric influences (e.g. sunlight, frost and rain, high temperature). Based on a risk assessment (fertilizer type, weather conditions, storage duration and location), plastic coverage could be acceptable. It is permitted to store lime and gypsum in the field. As long as the storage requirements on the material safety data sheet are complied with, bulk liquid fertilizers can be stored outside in containers.</t>
  </si>
  <si>
    <t>CB 04.03.03</t>
  </si>
  <si>
    <t>CB 04.03.04</t>
  </si>
  <si>
    <t>CB 04.03.05</t>
  </si>
  <si>
    <t>All fertilizers are stored in a manner that poses minimum risk of contamination to water sources. 
Liquid fertilizer stores/tanks shall be surrounded by an impermeable barrier to contain a capacity to 110 % of the volume of the largest container, if there is no applicable legislation.</t>
  </si>
  <si>
    <t>A risk assessment for organic fertilizer is conducted as per intended use.</t>
  </si>
  <si>
    <t>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t>
  </si>
  <si>
    <t xml:space="preserve">Document identification (name/code, date/edition, etc.):
Type of organic fertilizer:                  
</t>
  </si>
  <si>
    <t>CB 04.04.02</t>
  </si>
  <si>
    <t>Has a risk assessment been carried out for organic fertilizer, which, prior to application, considers its source, characteristics and intended use?</t>
  </si>
  <si>
    <t>Documented evidence is available to demonstrate that a food safety and environmental risk assessment for the use of organic fertilizer has been done, and that at least the following have been considered: 
•	Type of organic fertilizer
•	Method of treatment to obtain the organic fertilizer
•	Microbial contamination (plant and human pathogens)
•	Weed/seed content
•	Heavy metal content
•	Timing of application, and placement of organic fertilizer (e.g. direct contact to edible part of crop, ground between crops, etc.).
This also applies to substrates from biogas plants.</t>
  </si>
  <si>
    <t>The interval between the application of organic fertilizer and harvest does not compromise food safety.</t>
  </si>
  <si>
    <t>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requirements:
- For tree crops (i.e., trees with the lowest fruit suspended well above the ground, so that the fruit does not come into contact with the soil, and excluding low bushes): Raw manure shall be applied prior to bud burst or on a shorter interval based on the risk assessment, but never shorter than 60 days prior to harvest.
- Leafy greens: Raw manure shall never be applied after planting, regardless of any harvest interval.
- For other crops: Raw manure shall be applied at least 60 days prior to harvest.</t>
  </si>
  <si>
    <t>V, I, X</t>
  </si>
  <si>
    <t xml:space="preserve">Perform a visual assessment and conduct interview(s) during the visit of the production site(s).
Cross-check records of organic fertilizer applications and harvest.
</t>
  </si>
  <si>
    <t>For each crop for which organic fertilizer is used, record:
Type of organic fertilizer:
Date of organic fertilizer application:
Date of first harvest:
Note: No justification needed if only commercial organic fertilizers are used.</t>
  </si>
  <si>
    <t>FV 04.02.01</t>
  </si>
  <si>
    <t>Does the interval between the application of organic fertilizer and the product harvest not compromise food safety?</t>
  </si>
  <si>
    <t>Records show that the interval between use of composted organic fertilizers and harvest does not compromise food safety (see also CB 4.4.2).
When raw animal manure is used, producers shall conduct a risk assessment (CB 4.4.2) and incorporate the raw manure into the soil.
•	For tree crops: Prior to bud burst, or exceptionally it may be incorporated in a shorter interval based on the risk assessment but never shorter than 60 days prior to harvest;
•	For all other crops: At least 60 days prior to harvest for all other crops. In the case of leafy greens (also called potherbs, greens, vegetable greens, leafy greens, or salad greens) it cannot be applied after planting even if the growing cycle is longer than 60 days.
Refer to Annex FV 1.</t>
  </si>
  <si>
    <t>The use of human sewage sludge is prohibited on the farm.</t>
  </si>
  <si>
    <t>Human sewage sludge shall never be used in the production of registered crops. The use of human sewage sludge that has been composted or incorporated into a commercially available product is not permitted, regardless of lawful use according to prevailing regulations.</t>
  </si>
  <si>
    <t>I, V</t>
  </si>
  <si>
    <t>CB 04.04.01</t>
  </si>
  <si>
    <t>Does the producer prevent the use of human sewage sludge on the farm?</t>
  </si>
  <si>
    <t>No treated or untreated human sewage sludge is used on the farm for the production of GLOBALG.A.P. registered crops. No N/A.</t>
  </si>
  <si>
    <t>The content of major nutrients (nitrogen, phosphorus, potassium) in applied fertilizers is known.</t>
  </si>
  <si>
    <t>Documented evidence/labels detailing major nutrient content (or recognized standard values) shall be available for all fertilizers (organic and inorganic) used on registered crops within the last 24 months.</t>
  </si>
  <si>
    <t>CB 03.07</t>
  </si>
  <si>
    <t>Does the producer keep records on seed/planting rate, sowing/planting date?</t>
  </si>
  <si>
    <t>Records of sowing/planting, rate/density, and date shall be kept and be available.</t>
  </si>
  <si>
    <t>CB 04.05.01</t>
  </si>
  <si>
    <t>Is the content of major nutrients (NPK) of applied fertilizers known?</t>
  </si>
  <si>
    <t>Documented evidence/labels detailing major nutrient content (or recognized standard values) is available for all fertilizers used on crops grown under GLOBALG.A.P. within the last 24-month period.</t>
  </si>
  <si>
    <t>Purchased inorganic fertilizers are accompanied by documented evidence of chemical content, including heavy metals.</t>
  </si>
  <si>
    <t>Documented evidence detailing chemical content, including heavy metals, should be available for all inorganic fertilizers used on registered crops within the last 12 months.</t>
  </si>
  <si>
    <t>CB 04.05.02</t>
  </si>
  <si>
    <t>Are purchased inorganic fertilizers accompanied by documented evidence of chemical content, which includes heavy metals?</t>
  </si>
  <si>
    <t>Documented evidence detailing chemical content, including heavy metals, is available for all inorganic fertilizers used on crops grown under GLOBALG.A.P. within the last 12-month period.</t>
  </si>
  <si>
    <t>There is a risk assessment to assess food safety risks for pre- and postharvest water used.</t>
  </si>
  <si>
    <t>C, D, X</t>
  </si>
  <si>
    <t xml:space="preserve">Review the risk assessment for physical, chemical, and microbial water quality of water used in production and postharvest activities.
Perform a visual assessment of the production process and postharvest activities. Interview workers working in the field about water sources used. 
Challenge the risk assessment to see whether all different uses, water sources, and risks have been taken into consideration in the risk assessment.
</t>
  </si>
  <si>
    <t xml:space="preserve">Document identification (name/code, date/edition, etc.):
</t>
  </si>
  <si>
    <t>CB 05.03.02</t>
  </si>
  <si>
    <t>Has a risk assessment on physical and chemical pollution of water used on pre-harvest activities (e.g. irrigation/fertigation, washings, spraying) been completed and has it been reviewed by the management within the last 12 months?</t>
  </si>
  <si>
    <t>A risk assessment that takes into consideration, at a minimum, the following shall be performed and documented:
•	Identification of the water sources and their historical testing results (if applicable)
•	Method(s) of application (see Annex CB 1 for examples)
•	Timing of water use (during crop growth stage)
•	Contact of water with the crop
•	Characteristics of the crop and the growth stage
•	Purity of the water used for PPP applications
PPP must be mixed in water whose quality does not compromise the effectiveness of the application. Any dissolved soil, organic matter or minerals in the water can neutralize the chemicals. For guidance, producers must obtain the required water standards from the product label, the literature provided by the chemical manufacturers, or seek advice from a qualified agronomist.
The risk assessment shall be reviewed by the management every year and updated any time there is a change made to the system or a situation occurs that could introduce an opportunity to contaminate the system. The risk assessment shall address potential physical (e.g. excessive sediment load, rubbish, plastic bags, bottles) and chemical hazards and hazard control procedures for the water distribution system.</t>
  </si>
  <si>
    <t>FV 04.01.01</t>
  </si>
  <si>
    <t>Is there evidence of a risk assessment covering the microbiological quality of the water used in all pre-harvest operations?</t>
  </si>
  <si>
    <t>A written risk assessment of microbiological quality of the water is conducted. It includes water source, proximity to potential sources of contamination, application timing (growth stage of the crop), application method, and placement of application (harvestable part of the crop, other parts of the crop, ground between crops, etc.).</t>
  </si>
  <si>
    <t>A risk assessment has been undertaken to evaluate environmental issues for water management on the farm (pre- and postharvest).</t>
  </si>
  <si>
    <t>D, C</t>
  </si>
  <si>
    <t>Review the risk assessment for water management.
Challenge the risk assessment to see whether all water sources and risks have been taken into consideration in the risk assessment.</t>
  </si>
  <si>
    <t>CB 05.02.01</t>
  </si>
  <si>
    <t>Has a risk assessment been undertaken that evaluates environmental issues for water management on the farm and has it been reviewed by the management within the previous 12 months?</t>
  </si>
  <si>
    <t>There is a documented risk assessment that identifies environmental impacts of the water sources, distribution system and irrigation and crop washing usages. In addition, the risk assessment shall take into consideration the impact of own farming activities on off-farm environments, where information is known to be available. The risk assessment shall be completed, fully implemented and it shall be reviewed and approved annually by the management. See ‘Annex AF 1 GLOBALG.A.P. Guideline: Risk Assessment - General’ and ‘Annex CB 1 GLOBALG.A.P. Guideline: Responsible On-Farm Water Management for Crops’ for further guidance. No N/A.</t>
  </si>
  <si>
    <t>A water management plan is available.</t>
  </si>
  <si>
    <t>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t>
  </si>
  <si>
    <t>D, V, X, I</t>
  </si>
  <si>
    <t>CB 05.02.02</t>
  </si>
  <si>
    <t>Is there a water management plan available that identifies water sources and measures to ensure the efficiency of application and which management has approved within the previous 12 months?</t>
  </si>
  <si>
    <t>Actions are taken to complement on-farm water management with off-farm activities (while recognizing that the legal scope of the producer is on the farm).</t>
  </si>
  <si>
    <t>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t>
  </si>
  <si>
    <t>Water use at farm level has valid permits/licenses where legally required.</t>
  </si>
  <si>
    <t>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</si>
  <si>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 xml:space="preserve">Review permits/licenses/applications. </t>
  </si>
  <si>
    <t>CB 05.04.01</t>
  </si>
  <si>
    <t>Where legally required, are there valid permits/licenses available for all farm water extraction, water storage infrastructure, on-farm usage and, where appropriate, any subsequent water discharge?</t>
  </si>
  <si>
    <t>There are valid permits/licenses available issued by the competent authority for all farm water extraction; water storage infrastructure; all on-farm water usage including but not restricted to irrigation, product washing or flotation processes; and where legally required, for water discharge into river courses or other environmentally sensitive areas. These permits/licenses shall be available for inspection and have valid dates.</t>
  </si>
  <si>
    <t>Restrictions indicated in water permits/licenses are complied with.</t>
  </si>
  <si>
    <t>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</si>
  <si>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 xml:space="preserve">Review permits/licenses.
Cross-check permits/licenses with water use/discharge records.
</t>
  </si>
  <si>
    <t>Record specific restrictions checked and complied with.</t>
  </si>
  <si>
    <t>CB 05.04.02</t>
  </si>
  <si>
    <t>Where the water permits/licenses indicate specific restrictions, do the water usage and discharge records confirm that the management has complied with these?</t>
  </si>
  <si>
    <t>Where feasible, measures have been implemented to collect water and, where appropriate, to recycle.</t>
  </si>
  <si>
    <t>Water collection and/or recycling shall be implemented where economically and practically feasible (from building roofs, greenhouses, etc.).
Water collection or recycling does not refer only to rainwater. Collection from watercourses is not encouraged.</t>
  </si>
  <si>
    <t>AF 07.04.01</t>
  </si>
  <si>
    <t>Where feasible, have measures been implemented to collect water and, where appropriate, to recycle taking into consideration all food safety aspects?</t>
  </si>
  <si>
    <t>Water collection is recommended where it is commercially and practically feasible, e.g. from building roofs, glasshouses, etc. Collection from watercourses within the farm perimeters may need legal permits from the authorities.</t>
  </si>
  <si>
    <t>Water storage facilities are present and well maintained to take advantage of periods of maximum water availability.</t>
  </si>
  <si>
    <t>Where the farm is located in areas of seasonal water availability, there should be water storage facilities for water use during periods when water availability is low. These should be in a good state of repair and appropriately fenced/secured to prevent accidents.</t>
  </si>
  <si>
    <t>CB 05.05.01</t>
  </si>
  <si>
    <t>Are water storage facilities present and well maintained to take advantage of periods of maximum water availability?</t>
  </si>
  <si>
    <t>Where the farm is located in areas of seasonal water availability, there are water storage facilities for water use during periods when water availability is low. Where required, they are legally authorized, in a good state of repair, and appropriately fenced/secured to prevent accidents.</t>
  </si>
  <si>
    <t>Storage of water does not pose any food safety risks.</t>
  </si>
  <si>
    <t>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t>
  </si>
  <si>
    <t xml:space="preserve">Perform a visual assessment. Does the water analysis report include water stored for production?
</t>
  </si>
  <si>
    <t>Water is analyzed for food safety, in accordance with the risk assessment.</t>
  </si>
  <si>
    <t>Document identification (name/code, date/edition, etc.):
For each water source and process (pre- or postharvest) record the number of water analysis reports for the current season. 
Report #1
Date of sampling:
In the case of non-conformance, write down non-conforming parameters.
Report #2
Date of sampling:
In the case of non-conformance, write down non-conforming parameters.
(…)</t>
  </si>
  <si>
    <t>CB 05.03.03</t>
  </si>
  <si>
    <t>Is water used on pre-harvest activities analyzed at a frequency in line with the risk assessment (CB 5.3.2) taking into account current sector specific standards?</t>
  </si>
  <si>
    <t>FV 04.01.02 a</t>
  </si>
  <si>
    <t>FV 04.01.02 b</t>
  </si>
  <si>
    <t>For all crops not mentioned under FV 4.1.2a; is water used on pre-harvest activities analyzed as part of the risk assessment, at a frequency in line with that risk assessment (FV 4.1.1), and no less than indicated in Annex FV 1?</t>
  </si>
  <si>
    <t>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 1). Compliance with the applicable thresholds shall be verified through water tests carried out in a frequency as indicated by the decision tree in Annex FV 1 (risk assessment).
Water testing regime shall reflect the nature and extent of the water system as well as the type of product. Where substantially different water sources are used, they shall be considered separately with regard to sampling. Where one water source services multiple systems or farms it may be possible to treat this as the single origin for sampling purposes.
Samples from field level shall be taken from places that are more representative of the water source, usually as close to the point of application as possible.</t>
  </si>
  <si>
    <t>Corrective actions are taken based on results from the risk assessment and results of the water analysis.</t>
  </si>
  <si>
    <t>V, I, D, C</t>
  </si>
  <si>
    <t>Perform a visual assessment and conduct interview(s) during the visit of the production site(s). 
Check records.
Challenge validation processes.</t>
  </si>
  <si>
    <t>Record implemented actions, if any.</t>
  </si>
  <si>
    <t>CB 05.03.05</t>
  </si>
  <si>
    <t>Are corrective actions taken based on adverse results from the risk assessment before the next harvest cycle?</t>
  </si>
  <si>
    <t>The use of treated sewage water does not pose a food safety risk.</t>
  </si>
  <si>
    <t>Perform a visual assessment and check water analysis reports.</t>
  </si>
  <si>
    <t>CB 05.03.01</t>
  </si>
  <si>
    <t>Is the use of treated sewage water in pre-harvest activities justified according to a risk assessment?</t>
  </si>
  <si>
    <t>Water that comes into contact with products during harvest and postharvest meets the microbial standard for drinking water.</t>
  </si>
  <si>
    <t>Water (including ice) used during harvest and postharvest activities (cooling, transport, washing, etc.) shall meet the microbial standards for drinking water and shall be handled so as to prevent product contamination.
The only exception are flood-harvested cranberry fields, where analysis shall confirm that the water is not a source of microbial contamination for the product.</t>
  </si>
  <si>
    <t>Visual assessment of harvest and cooling operations and/or interview to workers.
Check water analysis reports to see whether water meets microbial standards for drinking water.
In the case of cranberries, check the microbial quality of water analyzed.</t>
  </si>
  <si>
    <t xml:space="preserve">Record operations in which water is used during harvest or cooling:
</t>
  </si>
  <si>
    <t>FV 04.01.03</t>
  </si>
  <si>
    <t>In the case the risk assessment or the water tests require it, has the producer implemented adequate actions to prevent product contamination?</t>
  </si>
  <si>
    <t>When the risk assessment based on the water testing indicates risks of product contamination, action shall be required.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an appropriate decline in pathogen populations
Producers implementing these strategies shall have an adequate and reliable validation process to demonstrate that product contamination is being avoided.</t>
  </si>
  <si>
    <t>FV 05.03.01</t>
  </si>
  <si>
    <t>FV 05.07.01</t>
  </si>
  <si>
    <t>Is the source of water used for final product washing potable or declared suitable by the competent authorities?</t>
  </si>
  <si>
    <t xml:space="preserve">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t>
  </si>
  <si>
    <t>FV 05.08.05</t>
  </si>
  <si>
    <t>Is the source of water used for post-harvest treatments potable or declared suitable by the competent authorities?</t>
  </si>
  <si>
    <t>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</si>
  <si>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Recirculated water used during production, harvest, and postharvest is changed or replenished at an appropriate frequency.</t>
  </si>
  <si>
    <t>If water used during production, harvest, and postharvest activities is recirculated, an appropriate frequency for changing the water shall have been established based on applicable parameters (pH, efficacy of antimicrobial water additives, turbidity, visual evaluation, etc.).
“N/A” if recirculated water is not used.</t>
  </si>
  <si>
    <t>Perform a visual assessment of the recirculation and filtering system.
Interview the responsible person on parameters for water change and frequency.</t>
  </si>
  <si>
    <t>Description of frequency of water change:</t>
  </si>
  <si>
    <t>FV 05.07.02</t>
  </si>
  <si>
    <t>If water is re-circulated for final product washing, has this water been filtered and are pH, concentration and exposure levels to disinfectant routinely monitored?</t>
  </si>
  <si>
    <t xml:space="preserve">Where water is re-circulated for final produce washing (i.e. no further washing done by the producer before the product is sold),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t>
  </si>
  <si>
    <t>Treated water used during harvest or postharvest is monitored appropriately.</t>
  </si>
  <si>
    <t>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</si>
  <si>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Perform a visual assessment of the recirculation and filtering system.
Interview the responsible person on disinfection and monitoring methods.
Check records (pH and disinfectant concentration monitoring records, filtering system cleaning schedule/procedure).</t>
  </si>
  <si>
    <t>Water disinfection method:                  
Description of monitoring method:</t>
  </si>
  <si>
    <t>Tools are routinely used to calculate and optimize crop irrigation.</t>
  </si>
  <si>
    <t>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</si>
  <si>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 xml:space="preserve">Perform a visual assessment and conduct interview(s). 
</t>
  </si>
  <si>
    <t>What kind of tools are used for the calculation?</t>
  </si>
  <si>
    <t>CB 05.01.01</t>
  </si>
  <si>
    <t>Are tools used routinely to calculate and optimize the crop irrigation requirements?</t>
  </si>
  <si>
    <t>The producer can demonstrate that crop irrigation requirements are calculated based on data (e.g. local agricultural institute data, farm rain gauges, drainage trays for substrate growing, evaporation meters, water tension meters for the percentage of soil moisture content). Where on-farm tools are in place, these should be maintained to ensure that they are effective and in a good state of repair. N/A only for rain-fed crops.</t>
  </si>
  <si>
    <t>Measures are taken to understand the amount of water used and actions identified for how to increase water use efficiency.</t>
  </si>
  <si>
    <t>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t>
  </si>
  <si>
    <t>CB 05.02.03</t>
  </si>
  <si>
    <t>The producer shall keep records of the usage of crop irrigation/fertigation water that include the date, cycle duration, actual or estimated flow rate, and the volume (per water meter or per irrigation unit) updated on a monthly basis, based on the water management plan and an annual total. This can also be the hours of systems operating on a timed flow basis.</t>
  </si>
  <si>
    <t>Management of water is supported with metrics.</t>
  </si>
  <si>
    <t>Implementation of integrated pest management (IPM) is assisted through training or advice.</t>
  </si>
  <si>
    <t>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</si>
  <si>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 xml:space="preserve">Name of technical adviser or designated worker (if not the producer themself):                            </t>
  </si>
  <si>
    <t>CB 06.01</t>
  </si>
  <si>
    <t>Has assistance with the implementation of IPM systems been obtained through training or advice?</t>
  </si>
  <si>
    <t>Where an external adviser has provided assistance, training and technical competence shall be demonstrated via official qualifications, specific training courses, etc., unless this person has been employed for that purpose by a competent organization (e.g. official advisory services). 
Where the technically responsible person is the producer, experience shall be complemented by technical knowledge (e.g. access to IPM technical literature, specific training course attendance, etc.) and/or the use of tools (software, on-farm detection methods, etc.).</t>
  </si>
  <si>
    <t>The producer is informed about the relevant pests, diseases, and weeds that affect their registered crops.</t>
  </si>
  <si>
    <t>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t>
  </si>
  <si>
    <t xml:space="preserve">Conduct interview(s).
</t>
  </si>
  <si>
    <t>There is an integrated pest management (IPM) plan describing the measures used at farm level to manage the relevant pests, diseases, and weeds that affect the registered crop(s).</t>
  </si>
  <si>
    <t>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</si>
  <si>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The producer implements prevention measures.</t>
  </si>
  <si>
    <t>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</si>
  <si>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D, V, I</t>
  </si>
  <si>
    <t>Perform a visual assessment and/or check records. Check at least two activities per registered crop.</t>
  </si>
  <si>
    <t>Record two activities of prevention.</t>
  </si>
  <si>
    <t>CB 06.02</t>
  </si>
  <si>
    <t>The producer shall show evidence of implementing at least 2 activities per registered crop that include the adoption of production practices that could reduce the incidence and intensity of pest attacks, and thereby reducing the need for intervention.</t>
  </si>
  <si>
    <t>The producer practices monitoring of their registered crops to plan pest and disease management.</t>
  </si>
  <si>
    <t>The producer shall show evidence of implementing at least two activities for the registered crops that will determine when and to what extent pests and their natural enemies are present, and using this information to plan what pest management techniques are required.</t>
  </si>
  <si>
    <t>D, V,I</t>
  </si>
  <si>
    <t>Record two activities of observation and monitoring.</t>
  </si>
  <si>
    <t>CB 06.03</t>
  </si>
  <si>
    <t>Observation and Monitoring?</t>
  </si>
  <si>
    <t>The producer shall show evidence of a) implementing at least 2 activities per registered crop that will determine when and to what extent pests and their natural enemies are present, and b) using this information to plan what pest management techniques are required.</t>
  </si>
  <si>
    <t>The producer makes interventions to manage pests.</t>
  </si>
  <si>
    <t>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t>
  </si>
  <si>
    <t>Record two activities of intervention.</t>
  </si>
  <si>
    <t>CB 06.04</t>
  </si>
  <si>
    <t>Intervention?</t>
  </si>
  <si>
    <t>The producer shall show evidence that in situations where pest attacks adversely affect the economic value of a crop, intervention with specific pest control methods will take place. Where possible, non-chemical approaches shall be considered. N/A when the producer did not need to intervene.</t>
  </si>
  <si>
    <t>Anti-resistance recommendations have been followed to maintain the effectiveness of available plant protection products (PPPs).</t>
  </si>
  <si>
    <t>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t>
  </si>
  <si>
    <t>Check records. Cross-check application records with PPP label instructions and/or industry recommendations.</t>
  </si>
  <si>
    <t>Examples checked:</t>
  </si>
  <si>
    <t>CB 06.05</t>
  </si>
  <si>
    <t>Have anti-resistance recommendations, either on the label or other sources, been followed to maintain the effectiveness of available PPPs?</t>
  </si>
  <si>
    <t>When the level of a pest, disease or weed requires repeated controls in the crops, there is evidence that anti-resistance recommendations (where available) are followed.</t>
  </si>
  <si>
    <t>The producer uses the results of integrated pest management (IPM) to learn and to improve the IPM plan.</t>
  </si>
  <si>
    <t>There shall be evidence that the producer evaluates the IPM plan on a yearly basis and introduces improvements if these were identified as necessary.
In Option 2 producer groups, evidence at quality management system (QMS) level is acceptable.</t>
  </si>
  <si>
    <t xml:space="preserve">Check effectiveness of IPM activities (prevention, observation, monitoring intervention) in relation to previous growing cycles.  </t>
  </si>
  <si>
    <t>Only treatments with plant protection products (PPPs) authorized for the country of production are used.</t>
  </si>
  <si>
    <t>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</si>
  <si>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CB 07.01.01</t>
  </si>
  <si>
    <t xml:space="preserve">Is a current list kept of PPPs that are authorized in the country of production for use on crops being grown? </t>
  </si>
  <si>
    <t>A list is available for the commercial brand names of PPPs (including their active ingredient composition or beneficial organisms) that are authorized on crops being, or which have been, grown on the farm under GLOBALG.A.P. within the last 12 months.</t>
  </si>
  <si>
    <t>CB 07.01.02</t>
  </si>
  <si>
    <t>Does the producer only use PPPs that are currently authorized in the country of use for the target crop (i.e. where such an official registration scheme exists)?</t>
  </si>
  <si>
    <t>FV 05.08.02</t>
  </si>
  <si>
    <t xml:space="preserve">Are all the biocides, waxes, and plant protection products used for post-harvest protection of the harvested crop officially registered in the country of use? </t>
  </si>
  <si>
    <t>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’Annex CB 3 GLOBALG.A.P. Guideline: Plant Protection Product Use in Countries that Allow Extrapolation’ on this subject and the ‘FAO International Code of Conduct on the Distribution and Use of Pesticides’.</t>
  </si>
  <si>
    <t>FV 05.08.03</t>
  </si>
  <si>
    <t xml:space="preserve">Is an up-to-date list maintained of post-harvest plant protection products that are used, and approved for use, on crops being grown? </t>
  </si>
  <si>
    <t>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</si>
  <si>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Plant protection products (PPPs) and other treatments are applied appropriately and as recommended on the product label.</t>
  </si>
  <si>
    <t>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t>
  </si>
  <si>
    <t>Review documents and cross-check PPP application records with PPP label instructions.
Sample PPPs from application records and check the label to verify whether the PPP is appropriate for the target.</t>
  </si>
  <si>
    <t>No comments required.</t>
  </si>
  <si>
    <t>CB 07.01.03</t>
  </si>
  <si>
    <t>Is the PPP that has been applied appropriate for the target as recommended on the product label?</t>
  </si>
  <si>
    <t>FV 05.08.01</t>
  </si>
  <si>
    <t>Are all label instructions observed?</t>
  </si>
  <si>
    <t>There are clear procedures and documentation available, (e.g. application records for post-harvest biocides, waxes, and plant protection products) that demonstrate compliance with the label instructions for chemicals applied.</t>
  </si>
  <si>
    <t>The producer takes active measures to prevent plant protection product (PPP) drift to neighboring plots.</t>
  </si>
  <si>
    <t>The producer shall take active measures to avoid the risk of PPP drift from own plots to neighboring production areas. This may include, but is not limited to, knowledge of what neighbors are growing, planting living fences, maintenance of spray equipment, etc.</t>
  </si>
  <si>
    <t>Interview PPP operators.</t>
  </si>
  <si>
    <t>CB 07.03.07</t>
  </si>
  <si>
    <t>Does the producer take active measures to prevent pesticide drift to neighboring plots?</t>
  </si>
  <si>
    <t>The producer shall take active measures to avoid the risk of pesticide drift from own plots to neighboring production areas. This may include, but is not limited to, knowledge of what the neighbors are growing, maintenance of spray equipment, etc.</t>
  </si>
  <si>
    <t>The producer takes active measures to prevent plant protection product (PPP) drift from neighboring plots.</t>
  </si>
  <si>
    <t>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t>
  </si>
  <si>
    <t>V, I, D, X</t>
  </si>
  <si>
    <t>CB 07.03.08</t>
  </si>
  <si>
    <t>Does the producer take active measures to prevent pesticide drift from neighboring plots?</t>
  </si>
  <si>
    <t>The producer shall take active measures to avoid the risk of pesticide drift from adjacent plots e.g. by making agreements and organizing communication with producers from neighboring plots in order to eliminate the risk for undesired pesticide drift, by planting vegetative buffers at the edges of cropped fields, and by increasing pesticide sampling on such fields. N/A if not identified as risk.</t>
  </si>
  <si>
    <t>Records of plant protection product (PPP) applications are kept.</t>
  </si>
  <si>
    <t>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t>
  </si>
  <si>
    <t>CB 07.03.01</t>
  </si>
  <si>
    <t>CB 07.03.02</t>
  </si>
  <si>
    <t>Full name and/or signature of the responsible operator(s) applying the PPPs shall be recorded. For electronic software systems, measures shall be in place to ensure authenticity of records. If a single individual makes all the applications, it is acceptable to record the operator details only once. 
If there is a team of workers doing the application, all of them need to be listed in the records. No N/A.</t>
  </si>
  <si>
    <t>CB 07.03.03</t>
  </si>
  <si>
    <t>The name of the pest(s), disease(s) and/or weed(s) treated is documented in all PPP application records. If common names are used, they shall correspond to the names stated on the label. No N/A.</t>
  </si>
  <si>
    <t>CB 07.03.04</t>
  </si>
  <si>
    <t>The technically responsible person making the decision on the use and the doses of the PPP(s) being applied has been identified in the records. If a single individual authorizes all the applications, it is acceptable to record this person's details only once. No N/A.</t>
  </si>
  <si>
    <t>CB 07.03.05</t>
  </si>
  <si>
    <t>All PPP application records specify the amount of product to be applied in weight or volume or the total quantity of water (or other carrier medium) and dose in g/l or internationally recognized measures for the PPP. No N/A.</t>
  </si>
  <si>
    <t>FV 05.08.07</t>
  </si>
  <si>
    <t>Are all records of post-harvest treatments maintained and do they include the minimum criteria listed below? 
•	Identity of harvested crops (i.e. lot or batch of produce) 
•	Location 
•	Application dates 
•	Type of treatment 
•	Product trade name and active ingredient 
Product quantity</t>
  </si>
  <si>
    <t>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</si>
  <si>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FV 05.08.08</t>
  </si>
  <si>
    <t xml:space="preserve">Name of the operator? </t>
  </si>
  <si>
    <t>The name of the operator who has applied the plant protection product to the harvested produce is documented in all records of post-harvest biocide, wax, and plant protection product applications.</t>
  </si>
  <si>
    <t>FV 05.08.09</t>
  </si>
  <si>
    <t xml:space="preserve">Justification for application? </t>
  </si>
  <si>
    <t>The common name of the pest/disease to be treated is documented in all records of post-harvest biocide, wax, and plant protection product applications.</t>
  </si>
  <si>
    <t>Weather conditions at time of application are recorded.</t>
  </si>
  <si>
    <t>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t>
  </si>
  <si>
    <t>CB 07.03.06</t>
  </si>
  <si>
    <t>Local weather conditions (e.g. wind, sunny/covered and humidity) affecting effectiveness of treatment or drift to neighboring crops shall be recorded for all PPP applications. This may be in the form of pictograms with tick boxes, text information, or another viable system on the record. N/A for covered crops.</t>
  </si>
  <si>
    <t>Management of plant protection products (PPPs) is supported with metrics.</t>
  </si>
  <si>
    <t>There is evidence that the registered preharvest intervals have been complied with.</t>
  </si>
  <si>
    <t>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t>
  </si>
  <si>
    <t>For all registered products, cross-check records (e.g., PPP application records, harvest records, packing house delivery notes, etc.) with PPP label instructions.</t>
  </si>
  <si>
    <t>Record at least one example per crop grouping and include harvest date, PPP application date, and the preharvest interval. 
(In this case, the crop grouping is defined based on commonalities in PPP application, not based on food safety risks during harvest or postharvest handling.)</t>
  </si>
  <si>
    <t>CB 07.04.01</t>
  </si>
  <si>
    <t>Have the registered pre-harvest intervals been complied with?</t>
  </si>
  <si>
    <t>Empty plant protection product (PPP) containers are triple rinsed with water before storage and disposal, and the rinsate is disposed of in such a way as to mitigate the risk to the environment.</t>
  </si>
  <si>
    <t xml:space="preserve">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t>
  </si>
  <si>
    <t>Interview workers and perform a visual assessment regarding written instructions about pressure rinsing equipment and contents of empty containers.</t>
  </si>
  <si>
    <t>CB 07.09.01</t>
  </si>
  <si>
    <t>Are empty containers rinsed either via the use of an integrated pressure-rinsing device on the application equipment or at least 3 times with water before storage and disposal, and is the rinsate from empty containers returned to the application equipment tank or disposed of in accordance with CB 7.5.1?</t>
  </si>
  <si>
    <t>Pressure-rinsing equipment for PPP containers shall be installed on the PPP application machinery or there shall be clear written instructions to rinse each container at least 3 times prior to its disposal. 
Either via the use of a container-handling device or according to a written procedure for the application equipment operators, the rinsate from the empty PPP containers shall always be put back into the application equipment tank when mixing, or disposed of in a manner that does compromise neither food safety nor the environment. No N/A.</t>
  </si>
  <si>
    <t>The reuse of empty plant protection product (PPP) containers for purposes other than containing and transporting identical products is avoided.</t>
  </si>
  <si>
    <t>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</si>
  <si>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CB 07.09.02</t>
  </si>
  <si>
    <t>Is re-use of empty PPP containers for purposes other than containing and transporting the identical product being avoided?</t>
  </si>
  <si>
    <t>There is evidence that empty PPP containers have not been or currently are not being re-used for anything other than containing and transporting identical product as stated on the original label. No N/A.</t>
  </si>
  <si>
    <t>Empty containers are kept secure until disposal is possible.</t>
  </si>
  <si>
    <t>There shall be a designated secure storage point for all empty plant protection product (PPP) containers prior to disposal that is isolated from the crop and packaging materials (e.g., permanently marked via signage) with physically restricted access for persons and fauna.</t>
  </si>
  <si>
    <t>CB 07.09.03</t>
  </si>
  <si>
    <t>Are empty containers kept secure until disposal is possible?</t>
  </si>
  <si>
    <t>There is a designated secure store point for all empty PPP containers prior to disposal that is isolated from the crop and packaging materials (i.e. permanently marked via signage and locked, with physically restricted access for persons and fauna).</t>
  </si>
  <si>
    <t>Empty plant protection product (PPP) containers are disposed of in such a way as to mitigate the risk to humans and the environment.</t>
  </si>
  <si>
    <t>The producer shall dispose of empty PPP containers using a safe handling system prior to the disposal, and a disposal method that avoids exposing people to the contents and avoids contamination of the environment (watercourses, flora, and fauna).</t>
  </si>
  <si>
    <t>V, X</t>
  </si>
  <si>
    <t>Perform a visual assessment. Cross-check with records of disposal, if applicable.</t>
  </si>
  <si>
    <t>CB 07.09.04</t>
  </si>
  <si>
    <t xml:space="preserve">Does disposal of empty PPP containers occur in a manner that avoids exposure to humans and contamination of the environment? </t>
  </si>
  <si>
    <t>Producers shall dispose of empty PPP containers using a secure storage point, a safe handling system prior to the disposal, and a disposal method that complies with applicable legislation and avoids exposure to people and the contamination of the environment (watercourses, flora and fauna). No N/A.</t>
  </si>
  <si>
    <t>Official collection and disposal systems are used, when available, and the empty containers are then adequately stored, labeled, and handled according to the rules of that collection system.</t>
  </si>
  <si>
    <t>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</si>
  <si>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Name of the collection and disposal system:
Date of last record of disposal and amount of empty containers disposed:</t>
  </si>
  <si>
    <t>CB 07.09.05</t>
  </si>
  <si>
    <t>Are official collection and disposal systems used when available, and in that case are the empty containers adequately stored, labeled, and handled according to the rules of a collection system?</t>
  </si>
  <si>
    <t>Where official collection and disposal systems exist, there are records of participation by the producer. All the empty PPP containers, once emptied, shall be adequately stored, labeled, handled, and disposed of according to the requirements of the official collection and disposal schemes, where applicable.</t>
  </si>
  <si>
    <t>All local regulations regarding disposal or destruction of plant protection product (PPP) containers are complied with.</t>
  </si>
  <si>
    <t>All the relevant national, regional, and local regulations and legislation, if such exist, shall have been complied with regarding the disposal of empty PPP containers.</t>
  </si>
  <si>
    <t>D, I, V</t>
  </si>
  <si>
    <t>Review documents, interview workers, and perform a visual assessment.</t>
  </si>
  <si>
    <t>If local regulations apply, briefly explain the process.</t>
  </si>
  <si>
    <t>CB 07.09.06</t>
  </si>
  <si>
    <t>Are all local regulations regarding disposal or destruction of containers observed?</t>
  </si>
  <si>
    <t>All the relevant national, regional and local regulations and legislation, if such exist, have been complied with regarding the disposal of empty PPP containers.</t>
  </si>
  <si>
    <t>Obsolete plant protection products (PPPs) are securely maintained, identified, and disposed of via authorized or approved channels.</t>
  </si>
  <si>
    <t>There shall be records indicating that obsolete PPPs have been disposed of via officially authorized channels. If this is not possible, obsolete PPPs shall be securely maintained and identifiable.</t>
  </si>
  <si>
    <t>CB 07.10.01</t>
  </si>
  <si>
    <t>Are obsolete PPPs securely maintained and identified and disposed of by authorized or approved channels?</t>
  </si>
  <si>
    <t>There are records that indicate that obsolete PPPs have been disposed of via officially authorized channels. When this is not possible, obsolete PPPs are securely maintained and identifiable.</t>
  </si>
  <si>
    <t>Surplus application mixes or tank washings are disposed of responsibly.</t>
  </si>
  <si>
    <t>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t>
  </si>
  <si>
    <t>Interview workers about disposal methods, perform a visual assessment of the disposal location, and check records accordingly.</t>
  </si>
  <si>
    <t>CB 07.05.01</t>
  </si>
  <si>
    <t>Is surplus application mix or tank washings disposed of in a way that does not compromise food safety and the environment?</t>
  </si>
  <si>
    <t>Applying surplus spray and tank washings to the crop is a first priority under the condition that the overall label dose rate is not exceeded. Surplus mix or tank washings shall be disposed of in a manner that does compromise neither food safety nor the environment. Records are kept. No N/A.</t>
  </si>
  <si>
    <t>Information regarding maximum residue levels (MRLs) is available for the destination markets in which products will be traded.</t>
  </si>
  <si>
    <t>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t>
  </si>
  <si>
    <t>Review documents. Cross-check with the producer’s application form declaring the country/countries of destination. Cross-check with invoices/transaction documents. Check information about all registered products.</t>
  </si>
  <si>
    <t>List of country/countries of destination for each crop about which the producer has up-to-date information:
(If the destination is an EU country, indicate only “EU.”)</t>
  </si>
  <si>
    <t>CB 07.06.01</t>
  </si>
  <si>
    <t>The producer or the producer's customer shall have available a list of current applicable MRLs for all market(s) in which produce is intended to be traded (domestic and/or international). The MRLs shall be identified by either demonstrating communication with clients confirming the intended market(s), or by selecting the specific country(ies) (or group of countries) in which produce is intending to be traded, and presenting evidence of compliance with a residue screening system that meets the current applicable MRLs of that country. Where a group of countries is targeted together for trading, the residue screening system shall meet the strictest current applicable MRLs in the group. Refer to 'Annex CB. 4 GLOBALG.A.P. Guideline: CB 7.6 Residue Analysis'.</t>
  </si>
  <si>
    <t>FV 05.08.10</t>
  </si>
  <si>
    <t>Are all of the post-harvest plant protection product applications also considered under points CB 7.6?</t>
  </si>
  <si>
    <t>A risk assessment for all registered products has been completed and the maximum residue level (MRL) requirements of the applicable market(s) are met.</t>
  </si>
  <si>
    <t>CB 07.06.03</t>
  </si>
  <si>
    <t>Has the producer completed a risk assessment covering all registered crops to determine if the products will be compliant with the MRLs in the country of destination?</t>
  </si>
  <si>
    <t>The risk assessment shall cover all registered crops and evaluate the PPP use and the potential risk of MRL exceedance. 
Risk assessments normally conclude that there is a need to undertake residue analysis and identify the number of analyses, when and where to take the samples, and the type of analysis according to 'Annex CB 5 GLOBALG.A.P. Guideline: CB 7.6.3  Maximum Residue Limit Exceedance Risk Assessment'. The Annex CB 5B 'Mandatory Minimum Criteria of a Residue Monitoring System (RMS)' is obligatory. 
A risk assessment that concludes that there is no need to undertake residue analysis shall have identified that there is:
• A track history of 4 or more years of analytical verification without detecting incidences (e.g. exceedances, use of non-authorized PPPs, etc.)
• No or minimal use of PPPs
• No use of PPPs close to harvesting (spraying to harvest interval is much bigger than the PPP pre-harvest interval)
• A risk assessment validated by an independent third party (e.g. CB inspector, expert, etc.) or the customer
Exceptions to these conditions could be those crops where there is no use of PPPs and the environment is very controlled, and for these reasons the industry does not normally undertake PPP residue analysis (mushrooms could be an example).</t>
  </si>
  <si>
    <t>CB 07.06.04</t>
  </si>
  <si>
    <t>Is there evidence of residue tests, based on the results of the risk assessment?</t>
  </si>
  <si>
    <t>Based on the outcome of the risk assessment, current documented evidence or records shall be available of PPP residue analysis results for the GLOBALG.A.P. registered product crops, or of participation in a PPP residue monitoring system that is traceable to the farm and compliant with the minimum requirements set in Annex CB 5. When residue tests are required as a result of the risk assessment, the criteria relating to sampling procedures, accredited labs, etc., shall be followed. Analysis results have to be traceable back to the specific producer and production site where the sample comes from.</t>
  </si>
  <si>
    <t>The correct maximum residue level (MRL) sampling and testing procedures are followed.</t>
  </si>
  <si>
    <t>Documented evidence shall be available demonstrating compliance with applicable sampling procedures.</t>
  </si>
  <si>
    <t>CB 07.06.05</t>
  </si>
  <si>
    <t>Correct sampling procedures are followed?</t>
  </si>
  <si>
    <t>Documented evidence exists demonstrating compliance with applicable sampling procedures. See 'Annex CB. 4 GLOBALG.A.P. Guideline: CB 7.6 Residue Analysis’.</t>
  </si>
  <si>
    <t>A documented action plan is available that describes the steps to be taken if an unauthorized plant protection product (PPP) is detected in the maximum residue level (MRL) sampling.</t>
  </si>
  <si>
    <t>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t>
  </si>
  <si>
    <t>Document identification (name/code, date/edition, etc.):
Cross-check with the authorized PPP list.</t>
  </si>
  <si>
    <t>A documented action plan is available that describes the steps to be taken if a maximum residue level (MRL) is exceeded.</t>
  </si>
  <si>
    <t>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t>
  </si>
  <si>
    <t>CB 07.06.07</t>
  </si>
  <si>
    <t>An action plan is in place in the event of an MRL is exceeded?</t>
  </si>
  <si>
    <t>There is a clearly documented procedure of the remedial steps and actions (this shall include communication to customers, product tracking exercise, etc.) to be taken where a plant protection product residue analysis indicates an MRL (either of the country of production or the countries in which the harvested product is intended to be traded, if different) is exceeded. See 'Annex CB. 4 GLOBALG.A.P. Guideline: CB 7.6 Residue Analysis’. This may be part of the recall/withdrawal procedure required by AF 9.1.</t>
  </si>
  <si>
    <t>Up-to-date application records are kept of all other substances not covered under any of the sections.</t>
  </si>
  <si>
    <t>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t>
  </si>
  <si>
    <t>CB 07.11.01</t>
  </si>
  <si>
    <t>Are records available for all other substances, including those that are made on-farm, used on crops and/or soil that are not covered under the sections on fertilizer and PPPs?</t>
  </si>
  <si>
    <t>Plant protection products (PPPs), biocontrol agents, and any other treatment products are stored in a manner that ensures the associated risks are managed.</t>
  </si>
  <si>
    <t>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</si>
  <si>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Record whether a permit is needed, and if so, whether it is available.
If there is more than one PPP storage, record which one was audited.</t>
  </si>
  <si>
    <t>CB 07.07.01</t>
  </si>
  <si>
    <t>Are PPPs stored in accordance with local regulations in a secure place with sufficient facilities for measuring and mixing them, and are they kept in their original package?</t>
  </si>
  <si>
    <t>The PPP storage facilities shall: 
• Comply with all the appropriate current national, regional and local legislation and regulations.
• Be kept secure under lock and key. No N/A.
• Have measuring equipment whose graduation for containers and calibration verification for scales been verified annually by the producer to assure accuracy of mixtures, and are equipped with utensils (e.g. buckets, water supply point, etc.), and they are kept clean for the safe and efficient handling of all PPPs that can be applied. This also applies to the filling/mixing area if this is different. No N/A.
• Contain the PPPs in their original containers and packs. In the case of breakage only, the new package shall contain all the information of the original label. Refer to CB 7.9.1. No N/A.</t>
  </si>
  <si>
    <t>CB 07.07.04</t>
  </si>
  <si>
    <t>CB 07.07.06</t>
  </si>
  <si>
    <t>CB 07.07.10</t>
  </si>
  <si>
    <t>Are keys and access to the PPP storage facility limited to workers with formal training in the handling of PPPs?</t>
  </si>
  <si>
    <t>The PPP storage facilities are kept locked and physical access is only granted in the presence of persons who can demonstrate formal training in the safe handling and use of PPPs. No N/A.</t>
  </si>
  <si>
    <t>CB 07.07.11</t>
  </si>
  <si>
    <t>PPPs used for purposes other than for registered and/or certified crops (i.e. use in garden etc.) are clearly identified and stored separately in the PPP store.</t>
  </si>
  <si>
    <t>FV 05.08.06</t>
  </si>
  <si>
    <t>Are the biocides, waxes and plant protection products used for post-harvest treatment stored away from produce and other materials?</t>
  </si>
  <si>
    <t>To avoid the chemical contamination of the produce, biocides, waxes, and plant protection products, etc. are kept in a designated secure area, away from the produce.</t>
  </si>
  <si>
    <t>The plant protection product (PPP) storage is structurally sound and robust.</t>
  </si>
  <si>
    <t>Storage capacity shall be sufficient to contain all PPPs during the peak application season. The storage space shall be sturdy.</t>
  </si>
  <si>
    <t>CB 07.07.02</t>
  </si>
  <si>
    <t>The PPP storage facilities are built in a manner that is structurally sound and robust. 
Storage capacity shall be appropriate for the highest amount of PPPs that need to be stored during the PPP application season, and the PPPs are stored in a way that is not dangerous for the workers and does not create a risk of cross-contamination between them or with other products. No N/A.</t>
  </si>
  <si>
    <t>Plant protection product (PPP) storage does not pose a risk to workers or create opportunities for cross contamination.</t>
  </si>
  <si>
    <t>The PPPs and postharvest treatment product storage shall mitigate health and safety risks to workers and the risk of cross contamination.
Liquids shall never be stored above powders or granular formulations.</t>
  </si>
  <si>
    <t>CB 07.07.12</t>
  </si>
  <si>
    <t>Are liquids not stored on shelves above powders?</t>
  </si>
  <si>
    <t>All the PPPs that are liquid formulations are stored on shelving that is never above those products that are powder or granular formulations. No N/A.</t>
  </si>
  <si>
    <t>Plant protection products (PPPs) are stored at appropriate temperatures.</t>
  </si>
  <si>
    <t>Storage temperatures shall be in accordance with label requirements.</t>
  </si>
  <si>
    <t>CB 07.07.03</t>
  </si>
  <si>
    <t>The PPPs are stored according to label storage requirements. No N/A.</t>
  </si>
  <si>
    <t>Plant protection product (PPP) storage is illuminated.</t>
  </si>
  <si>
    <t>The storage shall be sufficiently illuminated by natural or artificial lighting to ensure that all product labels can be easily read.</t>
  </si>
  <si>
    <t>CB 07.07.05</t>
  </si>
  <si>
    <t>The PPP storage facilities have or are located in areas with sufficient illumination by natural or artificial lighting to ensure that all product labels can be easily read while on the shelves. No N/A.</t>
  </si>
  <si>
    <t>The plant protection product (PPP) storage is able to retain and manage spillage.</t>
  </si>
  <si>
    <t>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</si>
  <si>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CB 07.07.07</t>
  </si>
  <si>
    <t>Is all PPP storage shelving made of non-absorbent material?</t>
  </si>
  <si>
    <t>The PPP storage facilities are equipped with shelving that is not absorbent in case of spillage (e.g. metal, rigid plastic, or covered with impermeable liner, etc.).</t>
  </si>
  <si>
    <t>CB 07.07.08</t>
  </si>
  <si>
    <t>Is the PPP storage facility able to retain spillage?</t>
  </si>
  <si>
    <t>CB 07.07.09</t>
  </si>
  <si>
    <t>Are there facilities to deal with spillage?</t>
  </si>
  <si>
    <t>Access to health checks is available to workers with exposure to applicable plant protection products (PPPs) according to the risk assessment or exposure and toxicity of products.</t>
  </si>
  <si>
    <t>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</si>
  <si>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CB 07.08.01</t>
  </si>
  <si>
    <t>Does the producer offer all workers who have contact with PPPs the possibility to be submitted to annual health checks or with a frequency according to a risk assessment that considers their exposure and toxicity of products used?</t>
  </si>
  <si>
    <t>The producer provides all workers who are in contact with PPPs the option of being voluntarily submitted to health checks annually or according to health and safety risk assessment (see AF 4.1.1). These health checks shall comply with national, regional, or local codes of practice, and use of results shall respect the legality of disclosure of personal data.</t>
  </si>
  <si>
    <t>Plant protection products (PPPs) are mixed and handled according to label requirements.</t>
  </si>
  <si>
    <t>Appropriate measuring equipment shall be adequate for mixing PPPs, and the correct handling and filling procedures shall be followed.</t>
  </si>
  <si>
    <t>I, V, X</t>
  </si>
  <si>
    <t>CB 07.08.04</t>
  </si>
  <si>
    <t>When mixing PPPs, are the correct handling and filling procedures followed as stated on the label?</t>
  </si>
  <si>
    <t>Facilities, including appropriate measuring equipment, shall be adequate for mixing PPPs, so that the correct handling and filling procedures, as stated on the label, can be followed. No N/A.</t>
  </si>
  <si>
    <t>An accident procedure is available near the plant protection product (PPP)/chemical storage.</t>
  </si>
  <si>
    <t>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</si>
  <si>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CB 07.07.14</t>
  </si>
  <si>
    <t>Is the accident procedure visible and accessible within 10 meters of the PPP/chemical storage facilities?</t>
  </si>
  <si>
    <t>An accident procedure containing all information detailed in AF 4.3.1 and including emergency contact telephone numbers shall visually display the basic steps of primary accident care and be accessible by all persons within 10 meters of the PPP/chemical storage facilities and designated mixing areas. No N/A.</t>
  </si>
  <si>
    <t>Facilities are available to deal with operator contamination.</t>
  </si>
  <si>
    <t>All plant protection product (PPP)/chemical storage and filling/mixing areas present on the farm shall have eyewash amenities, a source of clean water near the work area, and a first aid kit containing the relevant first aid material.</t>
  </si>
  <si>
    <t>CB 07.07.15</t>
  </si>
  <si>
    <t>Are there facilities to deal with accidental operator contamination?</t>
  </si>
  <si>
    <t>All PPP/chemical storage facilities and all filling/mixing areas present on the farm have eye washing amenities, a source of clean water at a distance no farther than 10 meters, and a first aid kit containing the relevant aid material (e.g. a pesticide first aid kit might need aid material for corrosive chemicals or alkaline liquid in case of swallowing, and might not need bandages and splints), all of which are clearly and permanently marked via signage. No N/A.</t>
  </si>
  <si>
    <t>Plant protection products (PPPs) are transported between production sites in a safe and secure manner.</t>
  </si>
  <si>
    <t>The producer shall ensure that the PPPs are transported in a way that mitigates risk to the environment or the health of the worker(s) and shall follow best industry practices.</t>
  </si>
  <si>
    <t>Perform an interview and visual assessment.</t>
  </si>
  <si>
    <t>CB 07.08.03</t>
  </si>
  <si>
    <t>If concentrate PPPs are transported on and between farms, are they transported in a safe and secure manner?</t>
  </si>
  <si>
    <t>All transport of PPPs shall be in compliance with all applicable legislation. When legislation does not exist, the producer shall in any case guarantee that the PPPs are transported in a way that does not pose a risk to the health of the worker(s) transporting them.</t>
  </si>
  <si>
    <t>The farm has documented procedures addressing re-entry times after plant protection product (PPP) application.</t>
  </si>
  <si>
    <t>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t>
  </si>
  <si>
    <t>I, V, X, D</t>
  </si>
  <si>
    <t>Interview workers working in the field to see whether they are familiar with the procedure for re-entry times. Cross-check their statements with the written procedure.
Perform a visual assessment of signs available/in use on-field or in the greenhouse.
Cross-check defined re-entry times with information on PPP labels.</t>
  </si>
  <si>
    <t>CB 07.08.02</t>
  </si>
  <si>
    <t>Are there procedures dealing with re-entry times on the farm?</t>
  </si>
  <si>
    <t>There are clear, documented procedures based on the label instructions that regulate all the re-entry intervals for PPPs applied to the crops. Special attention should be paid to workers at the greatest risk, i.e. pregnant/lactating workers, and the elderly. Where no re-entry information is available on the label, there are no specific minimum intervals, but the spray must have dried on the plants before workers re-enter the growing area.</t>
  </si>
  <si>
    <t>Invoices and/or procurement documentation of all plant protection products (PPPs) and postharvest treatments are kept.</t>
  </si>
  <si>
    <t>Efforts shall be made to avoid illegal and counterfeit PPPs.
Invoices, procurement documentation, or packing slips of all PPPs used and/or stored shall be retained.</t>
  </si>
  <si>
    <t>Provide an example (PPP/date).</t>
  </si>
  <si>
    <t>CB 07.01.04</t>
  </si>
  <si>
    <t>Are invoices of PPPs kept?</t>
  </si>
  <si>
    <t>Invoices or packing slips of all PPPs used and/or stored shall be kept for record keeping and available at the time of the external inspection. No N/A.</t>
  </si>
  <si>
    <t>Harvested and packed products are stored to minimize food safety risks.</t>
  </si>
  <si>
    <t>All harvested products (packed products, bulk) are stored appropriately and protected from contamination in accordance with the hygiene risk assessment.</t>
  </si>
  <si>
    <t>Perform a visually assessment of the production/collection/storage/distribution points and interview workers.</t>
  </si>
  <si>
    <t>Record production/collection/storage/
distribution points seen:</t>
  </si>
  <si>
    <t>FV 05.04.01</t>
  </si>
  <si>
    <t>Is harvested produce protected from contamination?</t>
  </si>
  <si>
    <t xml:space="preserve">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t>
  </si>
  <si>
    <t>All locations for collection, storage, and distribution of packed products are cleaned and maintained.</t>
  </si>
  <si>
    <t>All product handling and storage facilities and equipment (walls, floors, conveyance lines, machinery, etc.) shall be cleaned and maintained with a defined frequency according to a documented cleaning and maintenance schedule. Maintenance shall not introduce food safety risks. Records of cleaning and maintenance shall be kept.</t>
  </si>
  <si>
    <t>Perform a visually assessment of the collection/storage/distribution points and interview workers.
Check records.</t>
  </si>
  <si>
    <t>Record collection/storage/
distribution points seen:</t>
  </si>
  <si>
    <t>FV 05.04.02</t>
  </si>
  <si>
    <t>Are all collection/storage/distribution points of packed produce, also those in the field, maintained in clean and hygienic conditions?</t>
  </si>
  <si>
    <t xml:space="preserve">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t>
  </si>
  <si>
    <t>Packaging materials are appropriate for their intended use and stored under conditions that protect the materials from contamination.</t>
  </si>
  <si>
    <t>Packaging materials (including reusable crates) shall be appropriate for their intended use and stored under conditions that protect the materials from contamination and deterioration. Packaging materials may be stored outside, providing risks of contamination have been addressed (e.g., packaging materials sealed in plastic covers).</t>
  </si>
  <si>
    <t>Perform a visual assessment of packing material storage.
Interview workers.
Review packaging material documents (labels, certificates, manufacturer declarations, etc.)</t>
  </si>
  <si>
    <t>Packaging material checked:</t>
  </si>
  <si>
    <t>FV 05.04.03</t>
  </si>
  <si>
    <t>Are packing materials appropriate for use, and are they used and stored in clean and hygienic conditions so as to prevent them from becoming a source of contamination?</t>
  </si>
  <si>
    <t xml:space="preserve">Packaging material used shall be appropriate for the food safety of the products packed. To prevent product contamination, packing materials (including re-useable crates) shall be stored in a clean and hygienic area. </t>
  </si>
  <si>
    <t>Cleaning equipment, agents, lubricants, etc. are stored and used to prevent chemical contamination of products and are approved for application in the food industry.</t>
  </si>
  <si>
    <t>D,V</t>
  </si>
  <si>
    <t xml:space="preserve">Review documents and perform a visual assessment. Check product labels, certificates, technical sheets, etc. </t>
  </si>
  <si>
    <t>AF 03.05</t>
  </si>
  <si>
    <t>FV 05.04.05</t>
  </si>
  <si>
    <t>Are cleaning agents, lubricants, etc. stored to prevent chemical contamination of produce?</t>
  </si>
  <si>
    <t>To avoid chemical contamination of produce, cleaning agents, lubricants, etc. shall be kept in a designated secure area, away from produce.</t>
  </si>
  <si>
    <t>FV 05.04.06</t>
  </si>
  <si>
    <t>Are cleaning agents, lubricants, etc. that may come into contact with produce approved for application in the food industry? Are label instructions followed correctly?</t>
  </si>
  <si>
    <t xml:space="preserve">Documented evidence exists (i.e. specific label mention or technical data sheet) authorizing use for the food industry of cleaning agents, lubricants, etc. that may come into contact with produce. </t>
  </si>
  <si>
    <t>Systems are in place to ensure that foreign materials do not contaminate products.</t>
  </si>
  <si>
    <t>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t>
  </si>
  <si>
    <t>FV 05.04.09</t>
  </si>
  <si>
    <t xml:space="preserve">Are breakage safe lamps and/or lamps with a protective cap used above the sorting, weighing, and storage area? </t>
  </si>
  <si>
    <t xml:space="preserve">In case of breakage, light bulbs, and fixtures suspended above produce or material used for produce handling are of a safety type or are protected/shielded so as to prevent food contamination. </t>
  </si>
  <si>
    <t>Review documents.
Interview workers.</t>
  </si>
  <si>
    <t>FV 05.04.10</t>
  </si>
  <si>
    <t>Are there written procedures for handling glass and clear hard plastic in place?</t>
  </si>
  <si>
    <t xml:space="preserve">Written procedures exist for handling glass and/or clear hard plastic breakages, which could be a source of physical contamination and/or damage the product (e.g. in greenhouses, produce handling, preparation, and storage areas). </t>
  </si>
  <si>
    <t>Controlled storage conditions are maintained.</t>
  </si>
  <si>
    <t>Temperature-, humidity- (where relevant), and atmosphere-controlled storage areas shall be monitored and maintained. Records of monitoring shall be kept.</t>
  </si>
  <si>
    <t xml:space="preserve">Check records. Perform a visual assessment. </t>
  </si>
  <si>
    <t>FV 05.05.01</t>
  </si>
  <si>
    <t xml:space="preserve">Are temperature and humidity controls (where applicable) maintained and documented? </t>
  </si>
  <si>
    <t xml:space="preserve">If produce is stored either on-farm or in a packinghouse, temperature and humidity controls (where necessary to comply with quality requirements and also for controlled atmosphere storage) shall be maintained and documented. </t>
  </si>
  <si>
    <t>A pest management plan is in place and implemented.</t>
  </si>
  <si>
    <t>A pest management plan for monitoring and control of pests in the packing and storage areas shall be in place.
There shall be visual evidence that the pest monitoring and correcting processes are effective.</t>
  </si>
  <si>
    <t>Perform a visual assessment. Interview responsible person on how the pest control system works.</t>
  </si>
  <si>
    <t>Brief description of the pest management plan.</t>
  </si>
  <si>
    <t>FV 05.06.01</t>
  </si>
  <si>
    <t>Is there a system for monitoring and correcting pest populations in the packing and storing areas?</t>
  </si>
  <si>
    <t xml:space="preserve">Producers shall implement measures to control pest populations in the packing and storing areas appropriate to the farm condition. No N/A. </t>
  </si>
  <si>
    <t>FV 05.06.02</t>
  </si>
  <si>
    <t xml:space="preserve">Is there visual evidence that the pest monitoring and correcting process are effective? </t>
  </si>
  <si>
    <t xml:space="preserve">A visual assessment shows that the pest monitoring and correcting process are effective. No N/A. </t>
  </si>
  <si>
    <t>Records are kept of pest control inspections and corrective actions taken.</t>
  </si>
  <si>
    <t>Monitoring shall take place and records of pest control inspections and follow-up action plan(s) shall be kept.</t>
  </si>
  <si>
    <t>FV 05.06.03</t>
  </si>
  <si>
    <t>Are detailed records kept of pest control inspections and necessary actions taken?</t>
  </si>
  <si>
    <t xml:space="preserve">Monitoring is scheduled and there are records of pest control inspections and follow-up action plan(s). </t>
  </si>
  <si>
    <t>Final product labeling is appropriate.</t>
  </si>
  <si>
    <t>Is product labeling, where final packing takes place, done according to the applicable food regulations in the country of intended sale and according to any customer specifications?</t>
  </si>
  <si>
    <t xml:space="preserve">Where final packing takes place, product labeling shall follow the applicable food regulations in the country of intended sale and any customer specifications. </t>
  </si>
  <si>
    <t>A risk-based microbial environmental monitoring program is in place for product handling areas.</t>
  </si>
  <si>
    <t>Provide an example of environmental monitoring.</t>
  </si>
  <si>
    <t>FV 05.09.01</t>
  </si>
  <si>
    <t>Calculation sheet</t>
  </si>
  <si>
    <t xml:space="preserve">Major Must CPCCs </t>
  </si>
  <si>
    <t>Major Must P&amp;Cs</t>
  </si>
  <si>
    <t>N/A Major Must CPCCs</t>
  </si>
  <si>
    <r>
      <t xml:space="preserve">N/A Major Must </t>
    </r>
    <r>
      <rPr>
        <sz val="9"/>
        <color theme="1"/>
        <rFont val="Arial"/>
        <family val="2"/>
      </rPr>
      <t>P&amp;C</t>
    </r>
    <r>
      <rPr>
        <sz val="9"/>
        <color rgb="FF000000"/>
        <rFont val="Arial"/>
        <family val="2"/>
      </rPr>
      <t>s</t>
    </r>
  </si>
  <si>
    <t>Applicable Major Must CPCCs</t>
  </si>
  <si>
    <r>
      <t xml:space="preserve">Applicable Major Must </t>
    </r>
    <r>
      <rPr>
        <sz val="9"/>
        <color theme="1"/>
        <rFont val="Arial"/>
        <family val="2"/>
      </rPr>
      <t>P&amp;C</t>
    </r>
    <r>
      <rPr>
        <sz val="9"/>
        <color rgb="FF000000"/>
        <rFont val="Arial"/>
        <family val="2"/>
      </rPr>
      <t>s</t>
    </r>
  </si>
  <si>
    <t>Compliance with Major Must CPCCs</t>
  </si>
  <si>
    <r>
      <t xml:space="preserve">Compliance with Major Must </t>
    </r>
    <r>
      <rPr>
        <sz val="9"/>
        <color theme="1"/>
        <rFont val="Arial"/>
        <family val="2"/>
      </rPr>
      <t>P&amp;C</t>
    </r>
    <r>
      <rPr>
        <sz val="9"/>
        <color rgb="FF000000"/>
        <rFont val="Arial"/>
        <family val="2"/>
      </rPr>
      <t>s</t>
    </r>
  </si>
  <si>
    <t>Non-compliance with Major Must CPCCs</t>
  </si>
  <si>
    <r>
      <t xml:space="preserve">Non-compliance with Major Must </t>
    </r>
    <r>
      <rPr>
        <sz val="9"/>
        <color theme="1"/>
        <rFont val="Arial"/>
        <family val="2"/>
      </rPr>
      <t>P&amp;C</t>
    </r>
    <r>
      <rPr>
        <sz val="9"/>
        <color rgb="FF000000"/>
        <rFont val="Arial"/>
        <family val="2"/>
      </rPr>
      <t>s</t>
    </r>
  </si>
  <si>
    <t>Major Must percentage</t>
  </si>
  <si>
    <t>100% required to pass</t>
  </si>
  <si>
    <t xml:space="preserve">Minor Must CPCCs </t>
  </si>
  <si>
    <t>Minor Must P&amp;Cs</t>
  </si>
  <si>
    <t xml:space="preserve">N/A Minor Must CPCCs </t>
  </si>
  <si>
    <r>
      <t xml:space="preserve">N/A Minor Must </t>
    </r>
    <r>
      <rPr>
        <sz val="9"/>
        <color theme="1"/>
        <rFont val="Arial"/>
        <family val="2"/>
      </rPr>
      <t>P&amp;C</t>
    </r>
    <r>
      <rPr>
        <sz val="9"/>
        <color rgb="FF000000"/>
        <rFont val="Arial"/>
        <family val="2"/>
      </rPr>
      <t xml:space="preserve">s </t>
    </r>
  </si>
  <si>
    <t xml:space="preserve">Applicable Minor Must CPCCs </t>
  </si>
  <si>
    <r>
      <t xml:space="preserve">Applicable Minor Must </t>
    </r>
    <r>
      <rPr>
        <sz val="9"/>
        <color theme="1"/>
        <rFont val="Arial"/>
        <family val="2"/>
      </rPr>
      <t>P&amp;C</t>
    </r>
    <r>
      <rPr>
        <sz val="9"/>
        <color rgb="FF000000"/>
        <rFont val="Arial"/>
        <family val="2"/>
      </rPr>
      <t xml:space="preserve">s </t>
    </r>
  </si>
  <si>
    <t xml:space="preserve">Compliance with Minor Must CPCCs </t>
  </si>
  <si>
    <r>
      <t xml:space="preserve">Compliance with Minor Must </t>
    </r>
    <r>
      <rPr>
        <sz val="9"/>
        <color theme="1"/>
        <rFont val="Arial"/>
        <family val="2"/>
      </rPr>
      <t>P&amp;C</t>
    </r>
    <r>
      <rPr>
        <sz val="9"/>
        <color rgb="FF000000"/>
        <rFont val="Arial"/>
        <family val="2"/>
      </rPr>
      <t xml:space="preserve">s </t>
    </r>
  </si>
  <si>
    <t xml:space="preserve">Non-compliance with Minor Must CPCCs </t>
  </si>
  <si>
    <r>
      <t xml:space="preserve">Non-compliance with Minor Must </t>
    </r>
    <r>
      <rPr>
        <sz val="9"/>
        <color theme="1"/>
        <rFont val="Arial"/>
        <family val="2"/>
      </rPr>
      <t>P&amp;C</t>
    </r>
    <r>
      <rPr>
        <sz val="9"/>
        <color rgb="FF000000"/>
        <rFont val="Arial"/>
        <family val="2"/>
      </rPr>
      <t xml:space="preserve">s </t>
    </r>
  </si>
  <si>
    <t>Minor Must percentage</t>
  </si>
  <si>
    <t>95% required to pass</t>
  </si>
  <si>
    <r>
      <t xml:space="preserve">Recommendation CPCCs </t>
    </r>
    <r>
      <rPr>
        <sz val="8"/>
        <color theme="1"/>
        <rFont val="Calibri"/>
        <family val="2"/>
        <scheme val="minor"/>
      </rPr>
      <t>  </t>
    </r>
    <r>
      <rPr>
        <sz val="9"/>
        <color theme="1"/>
        <rFont val="Arial"/>
        <family val="2"/>
      </rPr>
      <t xml:space="preserve"> </t>
    </r>
  </si>
  <si>
    <t>Recommendation P&amp;Cs</t>
  </si>
  <si>
    <r>
      <t xml:space="preserve">N/A </t>
    </r>
    <r>
      <rPr>
        <sz val="9"/>
        <color theme="1"/>
        <rFont val="Arial"/>
        <family val="2"/>
      </rPr>
      <t xml:space="preserve">Recommendation CPCCs  </t>
    </r>
  </si>
  <si>
    <r>
      <t xml:space="preserve">N/A </t>
    </r>
    <r>
      <rPr>
        <sz val="9"/>
        <color theme="1"/>
        <rFont val="Arial"/>
        <family val="2"/>
      </rPr>
      <t>Recommendation</t>
    </r>
    <r>
      <rPr>
        <sz val="9"/>
        <color rgb="FF000000"/>
        <rFont val="Arial"/>
        <family val="2"/>
      </rPr>
      <t xml:space="preserve"> P&amp;Cs </t>
    </r>
  </si>
  <si>
    <r>
      <t>Applicable</t>
    </r>
    <r>
      <rPr>
        <sz val="9"/>
        <color theme="1"/>
        <rFont val="Arial"/>
        <family val="2"/>
      </rPr>
      <t xml:space="preserve"> Recommendation CPCCs  </t>
    </r>
  </si>
  <si>
    <r>
      <t xml:space="preserve">Applicable </t>
    </r>
    <r>
      <rPr>
        <sz val="9"/>
        <color theme="1"/>
        <rFont val="Arial"/>
        <family val="2"/>
      </rPr>
      <t>Recommendation</t>
    </r>
    <r>
      <rPr>
        <sz val="9"/>
        <color rgb="FF000000"/>
        <rFont val="Arial"/>
        <family val="2"/>
      </rPr>
      <t xml:space="preserve"> P&amp;Cs </t>
    </r>
  </si>
  <si>
    <r>
      <t xml:space="preserve">Compliance with </t>
    </r>
    <r>
      <rPr>
        <sz val="9"/>
        <color theme="1"/>
        <rFont val="Arial"/>
        <family val="2"/>
      </rPr>
      <t xml:space="preserve">Recommendation CPCCs  </t>
    </r>
  </si>
  <si>
    <r>
      <t>Compliance with</t>
    </r>
    <r>
      <rPr>
        <sz val="9"/>
        <color theme="1"/>
        <rFont val="Arial"/>
        <family val="2"/>
      </rPr>
      <t xml:space="preserve"> Recommendation</t>
    </r>
    <r>
      <rPr>
        <sz val="9"/>
        <color rgb="FF000000"/>
        <rFont val="Arial"/>
        <family val="2"/>
      </rPr>
      <t xml:space="preserve"> P&amp;Cs </t>
    </r>
  </si>
  <si>
    <r>
      <t xml:space="preserve">Non-compliance with </t>
    </r>
    <r>
      <rPr>
        <sz val="9"/>
        <color theme="1"/>
        <rFont val="Arial"/>
        <family val="2"/>
      </rPr>
      <t xml:space="preserve">Recommendation CPCCs  </t>
    </r>
    <r>
      <rPr>
        <sz val="8"/>
        <color theme="1"/>
        <rFont val="Calibri"/>
        <family val="2"/>
        <scheme val="minor"/>
      </rPr>
      <t>  </t>
    </r>
  </si>
  <si>
    <r>
      <t>Non-compliance with</t>
    </r>
    <r>
      <rPr>
        <sz val="9"/>
        <color theme="1"/>
        <rFont val="Arial"/>
        <family val="2"/>
      </rPr>
      <t xml:space="preserve"> Recommendation</t>
    </r>
    <r>
      <rPr>
        <sz val="9"/>
        <color rgb="FF000000"/>
        <rFont val="Arial"/>
        <family val="2"/>
      </rPr>
      <t xml:space="preserve"> P&amp;Cs</t>
    </r>
  </si>
  <si>
    <t>Recommendation percentage</t>
  </si>
  <si>
    <t>No specific % required</t>
  </si>
  <si>
    <t>Answer pending</t>
  </si>
  <si>
    <t>Nothing may be left unanswered</t>
  </si>
  <si>
    <t>Yes</t>
  </si>
  <si>
    <t>No</t>
  </si>
  <si>
    <t>N/A</t>
  </si>
  <si>
    <t>IFA v5.2</t>
  </si>
  <si>
    <t>Sort by IFA v6</t>
  </si>
  <si>
    <t>v6-001</t>
  </si>
  <si>
    <t xml:space="preserve">FV 01 INTERNAL DOCUMENTATION
</t>
  </si>
  <si>
    <t>FV-Smart 01.01</t>
  </si>
  <si>
    <t>v6-002</t>
  </si>
  <si>
    <t>FV-Smart 01.02</t>
  </si>
  <si>
    <t>v6-003</t>
  </si>
  <si>
    <t>FV-Smart 01.03</t>
  </si>
  <si>
    <t>v6-004</t>
  </si>
  <si>
    <t>FV-Smart 01.04</t>
  </si>
  <si>
    <t>v6-005</t>
  </si>
  <si>
    <t xml:space="preserve">FV 02 CONTINUOUS IMPROVEMENT PLAN
</t>
  </si>
  <si>
    <t>FV-Smart 02.01</t>
  </si>
  <si>
    <t>v6-006</t>
  </si>
  <si>
    <t>FV-Smart 02.02</t>
  </si>
  <si>
    <t>v6-007</t>
  </si>
  <si>
    <t xml:space="preserve">FV 03 RESOURCE MANAGEMENT AND TRAINING
</t>
  </si>
  <si>
    <t>FV-Smart 03.01</t>
  </si>
  <si>
    <t>v6-008</t>
  </si>
  <si>
    <t>FV-Smart 03.02</t>
  </si>
  <si>
    <t>v6-009</t>
  </si>
  <si>
    <t>v6-010</t>
  </si>
  <si>
    <t>v6-011</t>
  </si>
  <si>
    <t>FV-Smart 03.03</t>
  </si>
  <si>
    <t>v6-012</t>
  </si>
  <si>
    <t>FV-Smart 03.04</t>
  </si>
  <si>
    <t>v6-013</t>
  </si>
  <si>
    <t xml:space="preserve">FV 04 OUTSOURCED ACTIVITIES (SUBCONTRACTORS)
</t>
  </si>
  <si>
    <t>FV-Smart 04.01</t>
  </si>
  <si>
    <t>v6-014</t>
  </si>
  <si>
    <t xml:space="preserve">FV 05 SPECIFICATIONS, SUPPLIERS, AND STOCK MANAGEMENT
</t>
  </si>
  <si>
    <t>FV-Smart 05.01</t>
  </si>
  <si>
    <t>v6-015</t>
  </si>
  <si>
    <t>FV-Smart 05.02</t>
  </si>
  <si>
    <t>v6-016</t>
  </si>
  <si>
    <t>v6-017</t>
  </si>
  <si>
    <t xml:space="preserve">FV 06 TRACEABILITY
</t>
  </si>
  <si>
    <t>FV-Smart 06.01</t>
  </si>
  <si>
    <t>v6-018</t>
  </si>
  <si>
    <t xml:space="preserve">FV 07 PARALLEL OWNERSHIP, TRACEABILITY, AND SEGREGATION 
</t>
  </si>
  <si>
    <t>FV-Smart 07.01</t>
  </si>
  <si>
    <t>v6-019</t>
  </si>
  <si>
    <t>FV-Smart 07.02</t>
  </si>
  <si>
    <t>v6-020</t>
  </si>
  <si>
    <t>FV-Smart 07.03</t>
  </si>
  <si>
    <t>v6-021</t>
  </si>
  <si>
    <t>FV-Smart 07.04</t>
  </si>
  <si>
    <t>v6-022</t>
  </si>
  <si>
    <t>FV-Smart 08.01</t>
  </si>
  <si>
    <t>v6-023</t>
  </si>
  <si>
    <t>FV-Smart 08.02</t>
  </si>
  <si>
    <t>v6-024</t>
  </si>
  <si>
    <t>v6-025</t>
  </si>
  <si>
    <t xml:space="preserve">FV 09 RECALL AND WITHDRAWAL
</t>
  </si>
  <si>
    <t>FV-Smart 09.01</t>
  </si>
  <si>
    <t>v6-026</t>
  </si>
  <si>
    <t xml:space="preserve">FV 10 COMPLAINTS
</t>
  </si>
  <si>
    <t>FV-Smart 10.01</t>
  </si>
  <si>
    <t>v6-027</t>
  </si>
  <si>
    <t>FV-Smart 10.02</t>
  </si>
  <si>
    <t>v6-028</t>
  </si>
  <si>
    <t xml:space="preserve">FV 11 NON-CONFORMING PRODUCTS
</t>
  </si>
  <si>
    <t>FV-Smart 11.01</t>
  </si>
  <si>
    <t>v6-029</t>
  </si>
  <si>
    <t>v6-030</t>
  </si>
  <si>
    <t xml:space="preserve">FV 12 LABORATORY TESTING
</t>
  </si>
  <si>
    <t>FV-Smart 12.01</t>
  </si>
  <si>
    <t>v6-031</t>
  </si>
  <si>
    <t>v6-032</t>
  </si>
  <si>
    <t>v6-033</t>
  </si>
  <si>
    <t>v6-034</t>
  </si>
  <si>
    <t xml:space="preserve">FV 13 EQUIPMENT AND DEVICES
</t>
  </si>
  <si>
    <t>FV-Smart 13.01</t>
  </si>
  <si>
    <t>v6-035</t>
  </si>
  <si>
    <t>v6-036</t>
  </si>
  <si>
    <t>v6-037</t>
  </si>
  <si>
    <t>FV-Smart 13.02</t>
  </si>
  <si>
    <t>v6-038</t>
  </si>
  <si>
    <t>FV-Smart 13.03</t>
  </si>
  <si>
    <t>v6-039</t>
  </si>
  <si>
    <t xml:space="preserve">FV 14 FOOD SAFETY POLICY DECLARATION
</t>
  </si>
  <si>
    <t>FV-Smart 14.01</t>
  </si>
  <si>
    <t>v6-040</t>
  </si>
  <si>
    <t xml:space="preserve">FV 15 FOOD DEFENSE
</t>
  </si>
  <si>
    <t>FV-Smart 15.01</t>
  </si>
  <si>
    <t>v6-041</t>
  </si>
  <si>
    <t xml:space="preserve">FV 16 FOOD FRAUD
</t>
  </si>
  <si>
    <t>FV-Smart 16.01</t>
  </si>
  <si>
    <t>v6-042</t>
  </si>
  <si>
    <t>v6-043</t>
  </si>
  <si>
    <t xml:space="preserve">FV 17 LOGO USE
</t>
  </si>
  <si>
    <t>FV-Smart 17.01</t>
  </si>
  <si>
    <t>v6-044</t>
  </si>
  <si>
    <t xml:space="preserve">FV 18 GLOBALG.A.P. STATUS
</t>
  </si>
  <si>
    <t>FV-Smart 18.01</t>
  </si>
  <si>
    <t>v6-045</t>
  </si>
  <si>
    <t xml:space="preserve">FV 19 HYGIENE
</t>
  </si>
  <si>
    <t>FV-Smart 19.01</t>
  </si>
  <si>
    <t>v6-046</t>
  </si>
  <si>
    <t>v6-047</t>
  </si>
  <si>
    <t>FV-Smart 19.02</t>
  </si>
  <si>
    <t>v6-048</t>
  </si>
  <si>
    <t>v6-049</t>
  </si>
  <si>
    <t>v6-050</t>
  </si>
  <si>
    <t>v6-051</t>
  </si>
  <si>
    <t>v6-052</t>
  </si>
  <si>
    <t>FV-Smart 19.03</t>
  </si>
  <si>
    <t>v6-053</t>
  </si>
  <si>
    <t>v6-054</t>
  </si>
  <si>
    <t>FV-Smart 19.04</t>
  </si>
  <si>
    <t>v6-055</t>
  </si>
  <si>
    <t>FV-Smart 19.05</t>
  </si>
  <si>
    <t>v6-056</t>
  </si>
  <si>
    <t>FV-Smart 19.06</t>
  </si>
  <si>
    <t>v6-057</t>
  </si>
  <si>
    <t>v6-058</t>
  </si>
  <si>
    <t>FV-Smart 19.07</t>
  </si>
  <si>
    <t>v6-059</t>
  </si>
  <si>
    <t>FV-Smart 19.08</t>
  </si>
  <si>
    <t>v6-060</t>
  </si>
  <si>
    <t>FV 20 WORKERS’ HEALTH, SAFETY, AND WELFARE
FV 20.01 Risk assessment and training</t>
  </si>
  <si>
    <t>FV-Smart 20.01.01</t>
  </si>
  <si>
    <t>v6-061</t>
  </si>
  <si>
    <t>FV-Smart 20.01.02</t>
  </si>
  <si>
    <t>v6-062</t>
  </si>
  <si>
    <t>FV-Smart 20.01.03</t>
  </si>
  <si>
    <t>v6-063</t>
  </si>
  <si>
    <t>FV 20 WORKERS’ HEALTH, SAFETY, AND WELFARE
FV 20.02 Hazards and first aid</t>
  </si>
  <si>
    <t>FV-Smart 20.02.01</t>
  </si>
  <si>
    <t>v6-064</t>
  </si>
  <si>
    <t>v6-065</t>
  </si>
  <si>
    <t>FV-Smart 20.02.02</t>
  </si>
  <si>
    <t>v6-066</t>
  </si>
  <si>
    <t>FV-Smart 20.02.03</t>
  </si>
  <si>
    <t>v6-067</t>
  </si>
  <si>
    <t>FV-Smart 20.02.04</t>
  </si>
  <si>
    <t>v6-068</t>
  </si>
  <si>
    <t>FV 20 WORKERS’ HEALTH, SAFETY, AND WELFARE
FV 20.03 Personal protective equipment</t>
  </si>
  <si>
    <t>FV-Smart 20.03.01</t>
  </si>
  <si>
    <t>v6-069</t>
  </si>
  <si>
    <t>FV-Smart 20.03.02</t>
  </si>
  <si>
    <t>v6-070</t>
  </si>
  <si>
    <t>FV-Smart 20.03.03</t>
  </si>
  <si>
    <t>v6-071</t>
  </si>
  <si>
    <t>FV-Smart 20.03.04</t>
  </si>
  <si>
    <t>v6-072</t>
  </si>
  <si>
    <t>FV 20 WORKERS’ HEALTH, SAFETY, AND WELFARE
FV 20.04 Workers’ welfare</t>
  </si>
  <si>
    <t>FV-Smart 20.04.01</t>
  </si>
  <si>
    <t>v6-073</t>
  </si>
  <si>
    <t>FV-Smart 20.04.02</t>
  </si>
  <si>
    <t>v6-074</t>
  </si>
  <si>
    <t>FV-Smart 20.04.03</t>
  </si>
  <si>
    <t>v6-075</t>
  </si>
  <si>
    <t>FV-Smart 20.04.04</t>
  </si>
  <si>
    <t>v6-076</t>
  </si>
  <si>
    <t xml:space="preserve">FV 21 SITE MANAGEMENT
</t>
  </si>
  <si>
    <t>FV-Smart 21.01</t>
  </si>
  <si>
    <t>v6-077</t>
  </si>
  <si>
    <t>v6-078</t>
  </si>
  <si>
    <t>FV-Smart 21.02</t>
  </si>
  <si>
    <t>v6-079</t>
  </si>
  <si>
    <t>v6-080</t>
  </si>
  <si>
    <t>FV-Smart 21.03</t>
  </si>
  <si>
    <t>v6-081</t>
  </si>
  <si>
    <t>FV-Smart 21.04</t>
  </si>
  <si>
    <t>v6-082</t>
  </si>
  <si>
    <t>FV-Smart 21.05</t>
  </si>
  <si>
    <t>v6-083</t>
  </si>
  <si>
    <t>FV-Smart 21.06</t>
  </si>
  <si>
    <t>v6-084</t>
  </si>
  <si>
    <t>FV 22 BIODIVERSITY AND HABITATS
FV 22.01 Management of biodiversity and habitats</t>
  </si>
  <si>
    <t>FV-Smart 22.01.01</t>
  </si>
  <si>
    <t>v6-085</t>
  </si>
  <si>
    <t>FV-Smart 22.01.02</t>
  </si>
  <si>
    <t>v6-086</t>
  </si>
  <si>
    <t>FV-Smart 22.01.03</t>
  </si>
  <si>
    <t>v6-087</t>
  </si>
  <si>
    <t>FV 22 BIODIVERSITY AND HABITATS
FV 22.02 Ecological upgrading of unproductive sites</t>
  </si>
  <si>
    <t>FV-Smart 22.02.01</t>
  </si>
  <si>
    <t>v6-088</t>
  </si>
  <si>
    <t>FV 22 BIODIVERSITY AND HABITATS
FV 22.03 Natural ecosystems and habitats are not converted into agricultural areas</t>
  </si>
  <si>
    <t>FV-Smart 22.03.01</t>
  </si>
  <si>
    <t>v6-089</t>
  </si>
  <si>
    <t>FV-Smart 22.03.02</t>
  </si>
  <si>
    <t>v6-090</t>
  </si>
  <si>
    <t>FV-Smart 22.03.03</t>
  </si>
  <si>
    <t>v6-091</t>
  </si>
  <si>
    <t xml:space="preserve">FV 23 ENERGY EFFICIENCY
</t>
  </si>
  <si>
    <t>FV-Smart 23.01</t>
  </si>
  <si>
    <t>v6-092</t>
  </si>
  <si>
    <t>FV-Smart 23.02</t>
  </si>
  <si>
    <t>v6-093</t>
  </si>
  <si>
    <t>FV-Smart 23.03</t>
  </si>
  <si>
    <t>v6-094</t>
  </si>
  <si>
    <t>FV-Smart 23.04</t>
  </si>
  <si>
    <t>v6-095</t>
  </si>
  <si>
    <t xml:space="preserve">FV 24 GREENHOUSE GASES AND CLIMATE CHANGE
</t>
  </si>
  <si>
    <t>FV-Smart 24.01</t>
  </si>
  <si>
    <t>v6-096</t>
  </si>
  <si>
    <t>FV-Smart 24.02</t>
  </si>
  <si>
    <t>v6-097</t>
  </si>
  <si>
    <t>FV-Smart 24.03</t>
  </si>
  <si>
    <t>v6-098</t>
  </si>
  <si>
    <t xml:space="preserve">FV 25 WASTE MANAGEMENT
</t>
  </si>
  <si>
    <t>FV-Smart 25.01</t>
  </si>
  <si>
    <t>v6-099</t>
  </si>
  <si>
    <t>FV-Smart 25.02</t>
  </si>
  <si>
    <t>v6-100</t>
  </si>
  <si>
    <t>FV-Smart 25.03</t>
  </si>
  <si>
    <t>v6-101</t>
  </si>
  <si>
    <t>FV-Smart 25.04</t>
  </si>
  <si>
    <t>v6-102</t>
  </si>
  <si>
    <t>FV-Smart 25.05</t>
  </si>
  <si>
    <t>v6-103</t>
  </si>
  <si>
    <t>FV-Smart 25.06</t>
  </si>
  <si>
    <t>v6-104</t>
  </si>
  <si>
    <t>FV-Smart 25.07</t>
  </si>
  <si>
    <t>v6-105</t>
  </si>
  <si>
    <t>FV-Smart 25.08</t>
  </si>
  <si>
    <t>v6-106</t>
  </si>
  <si>
    <t>FV-Smart 25.09</t>
  </si>
  <si>
    <t>v6-107</t>
  </si>
  <si>
    <t xml:space="preserve">FV 26 PLANT PROPAGATION MATERIAL
</t>
  </si>
  <si>
    <t>FV-Smart 26.01</t>
  </si>
  <si>
    <t>v6-108</t>
  </si>
  <si>
    <t>FV-Smart 26.02</t>
  </si>
  <si>
    <t>v6-109</t>
  </si>
  <si>
    <t>FV-Smart 26.03</t>
  </si>
  <si>
    <t>v6-110</t>
  </si>
  <si>
    <t>FV-Smart 26.04</t>
  </si>
  <si>
    <t>v6-111</t>
  </si>
  <si>
    <t>FV-Smart 26.05</t>
  </si>
  <si>
    <t>v6-112</t>
  </si>
  <si>
    <t xml:space="preserve">FV 27 GENETICALLY MODIFIED ORGANISMS
</t>
  </si>
  <si>
    <t>FV-Smart 27.01</t>
  </si>
  <si>
    <t>v6-113</t>
  </si>
  <si>
    <t>FV-Smart 27.02</t>
  </si>
  <si>
    <t>v6-114</t>
  </si>
  <si>
    <t>v6-115</t>
  </si>
  <si>
    <t>FV-Smart 27.03</t>
  </si>
  <si>
    <t>v6-116</t>
  </si>
  <si>
    <t>FV-Smart 27.04</t>
  </si>
  <si>
    <t>v6-117</t>
  </si>
  <si>
    <t>FV 28 SOIL AND SUBSTRATE MANAGEMENT
FV 28.01 Soil management and conservation</t>
  </si>
  <si>
    <t>FV-Smart 28.01.01</t>
  </si>
  <si>
    <t>v6-118</t>
  </si>
  <si>
    <t>FV-Smart 28.01.02</t>
  </si>
  <si>
    <t>v6-119</t>
  </si>
  <si>
    <t>FV-Smart 28.01.03</t>
  </si>
  <si>
    <t>v6-120</t>
  </si>
  <si>
    <t>FV-Smart 28.01.04</t>
  </si>
  <si>
    <t>v6-121</t>
  </si>
  <si>
    <t>FV-Smart 28.01.05</t>
  </si>
  <si>
    <t>v6-122</t>
  </si>
  <si>
    <t>FV 28 SOIL AND SUBSTRATE MANAGEMENT
FV 28.02 Soil fumigation</t>
  </si>
  <si>
    <t>FV-Smart 28.02.01</t>
  </si>
  <si>
    <t>v6-123</t>
  </si>
  <si>
    <t>FV-Smart 28.02.02</t>
  </si>
  <si>
    <t>v6-124</t>
  </si>
  <si>
    <t>FV 28 SOIL AND SUBSTRATE MANAGEMENT
FV 28.03 Substrates</t>
  </si>
  <si>
    <t>FV-Smart 28.03.01</t>
  </si>
  <si>
    <t>v6-125</t>
  </si>
  <si>
    <t>FV-Smart 28.03.02</t>
  </si>
  <si>
    <t>v6-126</t>
  </si>
  <si>
    <t>FV-Smart 28.03.03</t>
  </si>
  <si>
    <t>v6-127</t>
  </si>
  <si>
    <t>FV 29 FERTILIZERS AND BIOSTIMULANTS
FV 29.01 Application records</t>
  </si>
  <si>
    <t>FV-Smart 29.01.01</t>
  </si>
  <si>
    <t>v6-128</t>
  </si>
  <si>
    <t>FV-Smart 29.01.02</t>
  </si>
  <si>
    <t>v6-129</t>
  </si>
  <si>
    <t>FV-Smart 29.01.03</t>
  </si>
  <si>
    <t>v6-130</t>
  </si>
  <si>
    <t>FV-Smart 29.01.04</t>
  </si>
  <si>
    <t>v6-131</t>
  </si>
  <si>
    <t>FV-Smart 29.01.05</t>
  </si>
  <si>
    <t>v6-132</t>
  </si>
  <si>
    <t>v6-133</t>
  </si>
  <si>
    <t>FV-Smart 29.01.06</t>
  </si>
  <si>
    <t>v6-134</t>
  </si>
  <si>
    <t>FV-Smart 29.01.07</t>
  </si>
  <si>
    <t>v6-135</t>
  </si>
  <si>
    <t>FV 29 FERTILIZERS AND BIOSTIMULANTS
FV 29.02 Storage</t>
  </si>
  <si>
    <t>FV-Smart 29.02.01</t>
  </si>
  <si>
    <t>v6-136</t>
  </si>
  <si>
    <t>v6-137</t>
  </si>
  <si>
    <t>v6-138</t>
  </si>
  <si>
    <t>FV-Smart 29.02.02</t>
  </si>
  <si>
    <t>v6-139</t>
  </si>
  <si>
    <t>v6-140</t>
  </si>
  <si>
    <t>v6-141</t>
  </si>
  <si>
    <t>v6-142</t>
  </si>
  <si>
    <t>FV 29 FERTILIZERS AND BIOSTIMULANTS
FV 29.03 Organic fertilizers</t>
  </si>
  <si>
    <t>FV-Smart 29.03.01</t>
  </si>
  <si>
    <t>v6-143</t>
  </si>
  <si>
    <t>FV-Smart 29.03.02</t>
  </si>
  <si>
    <t>v6-144</t>
  </si>
  <si>
    <t>FV-Smart 29.03.03</t>
  </si>
  <si>
    <t>v6-145</t>
  </si>
  <si>
    <t>FV 29 FERTILIZERS AND BIOSTIMULANTS
FV 29.04 Nutrient content</t>
  </si>
  <si>
    <t>FV-Smart 29.04.01</t>
  </si>
  <si>
    <t>v6-146</t>
  </si>
  <si>
    <t>v6-147</t>
  </si>
  <si>
    <t>FV-Smart 29.04.02</t>
  </si>
  <si>
    <t>v6-148</t>
  </si>
  <si>
    <t>FV 30 WATER MANAGEMENT
FV 30.01 Water use risk assessments and management plan</t>
  </si>
  <si>
    <t>FV-Smart 30.01.01</t>
  </si>
  <si>
    <t>v6-149</t>
  </si>
  <si>
    <t>v6-150</t>
  </si>
  <si>
    <t>FV-Smart 30.01.02</t>
  </si>
  <si>
    <t>v6-151</t>
  </si>
  <si>
    <t>FV-Smart 30.01.03</t>
  </si>
  <si>
    <t>v6-152</t>
  </si>
  <si>
    <t>FV-Smart 30.01.04</t>
  </si>
  <si>
    <t>v6-153</t>
  </si>
  <si>
    <t>FV 30 WATER MANAGEMENT
FV 30.02 Water sources</t>
  </si>
  <si>
    <t>FV-Smart 30.02.01</t>
  </si>
  <si>
    <t>v6-154</t>
  </si>
  <si>
    <t>FV-Smart 30.02.02</t>
  </si>
  <si>
    <t>v6-155</t>
  </si>
  <si>
    <t>FV 30 WATER MANAGEMENT
FV 30.03 Efficient water use on the farm</t>
  </si>
  <si>
    <t>FV-Smart 30.03.01</t>
  </si>
  <si>
    <t>v6-156</t>
  </si>
  <si>
    <t>FV 30 WATER MANAGEMENT
FV 30.04 Water storage</t>
  </si>
  <si>
    <t>FV-Smart 30.04.01</t>
  </si>
  <si>
    <t>v6-157</t>
  </si>
  <si>
    <t>FV-Smart 30.04.02</t>
  </si>
  <si>
    <t>v6-158</t>
  </si>
  <si>
    <t>FV 30 WATER MANAGEMENT
FV 30.05 Water quality</t>
  </si>
  <si>
    <t>FV-Smart 30.05.01</t>
  </si>
  <si>
    <t>v6-159</t>
  </si>
  <si>
    <t>v6-160</t>
  </si>
  <si>
    <t>v6-161</t>
  </si>
  <si>
    <t>FV-Smart 30.05.02</t>
  </si>
  <si>
    <t>v6-162</t>
  </si>
  <si>
    <t>v6-163</t>
  </si>
  <si>
    <t>FV-Smart 30.05.03</t>
  </si>
  <si>
    <t>v6-164</t>
  </si>
  <si>
    <t>FV-Smart 30.05.04</t>
  </si>
  <si>
    <t>v6-165</t>
  </si>
  <si>
    <t>v6-166</t>
  </si>
  <si>
    <t>v6-167</t>
  </si>
  <si>
    <t>FV-Smart 30.05.05</t>
  </si>
  <si>
    <t>v6-168</t>
  </si>
  <si>
    <t>FV-Smart 30.05.06</t>
  </si>
  <si>
    <t>v6-169</t>
  </si>
  <si>
    <t>FV 30 WATER MANAGEMENT
FV 30.06 Irrigation predictions and record keeping</t>
  </si>
  <si>
    <t>FV-Smart 30.06.01</t>
  </si>
  <si>
    <t>v6-170</t>
  </si>
  <si>
    <t>FV-Smart 30.06.02</t>
  </si>
  <si>
    <t>v6-171</t>
  </si>
  <si>
    <t>FV-Smart 30.06.03</t>
  </si>
  <si>
    <t>v6-172</t>
  </si>
  <si>
    <t xml:space="preserve">FV 31 INTEGRATED PEST MANAGEMENT
</t>
  </si>
  <si>
    <t>FV-Smart 31.01</t>
  </si>
  <si>
    <t>v6-173</t>
  </si>
  <si>
    <t>FV-Smart 31.02</t>
  </si>
  <si>
    <t>v6-174</t>
  </si>
  <si>
    <t>FV-Smart 31.03</t>
  </si>
  <si>
    <t>v6-175</t>
  </si>
  <si>
    <t>FV-Smart 31.04</t>
  </si>
  <si>
    <t>v6-176</t>
  </si>
  <si>
    <t>FV-Smart 31.05</t>
  </si>
  <si>
    <t>v6-177</t>
  </si>
  <si>
    <t>FV-Smart 31.06</t>
  </si>
  <si>
    <t>v6-178</t>
  </si>
  <si>
    <t>FV-Smart 31.07</t>
  </si>
  <si>
    <t>v6-179</t>
  </si>
  <si>
    <t>FV-Smart 31.08</t>
  </si>
  <si>
    <t>v6-180</t>
  </si>
  <si>
    <t>FV 32 PLANT PROTECTION PRODUCTS
FV 32.01 Plant protection product management</t>
  </si>
  <si>
    <t>FV-Smart 32.01.01</t>
  </si>
  <si>
    <t>v6-181</t>
  </si>
  <si>
    <t>v6-182</t>
  </si>
  <si>
    <t>v6-183</t>
  </si>
  <si>
    <t>v6-184</t>
  </si>
  <si>
    <t>FV-Smart 32.01.02</t>
  </si>
  <si>
    <t>v6-185</t>
  </si>
  <si>
    <t>v6-186</t>
  </si>
  <si>
    <t>FV-Smart 32.01.03</t>
  </si>
  <si>
    <t>v6-187</t>
  </si>
  <si>
    <t>FV-Smart 32.01.04</t>
  </si>
  <si>
    <t>v6-188</t>
  </si>
  <si>
    <t>FV 32 PLANT PROTECTION PRODUCTS
FV 32.02 Application records</t>
  </si>
  <si>
    <t>FV-Smart 32.02.01</t>
  </si>
  <si>
    <t>v6-189</t>
  </si>
  <si>
    <t>v6-190</t>
  </si>
  <si>
    <t>v6-191</t>
  </si>
  <si>
    <t>v6-192</t>
  </si>
  <si>
    <t>v6-193</t>
  </si>
  <si>
    <t>v6-194</t>
  </si>
  <si>
    <t>v6-195</t>
  </si>
  <si>
    <t>v6-196</t>
  </si>
  <si>
    <t>v6-197</t>
  </si>
  <si>
    <t>FV-Smart 32.02.02</t>
  </si>
  <si>
    <t>v6-198</t>
  </si>
  <si>
    <t>FV-Smart 32.02.03</t>
  </si>
  <si>
    <t>v6-199</t>
  </si>
  <si>
    <t>FV 32 PLANT PROTECTION PRODUCTS
FV 32.03 Plant protection product preharvest intervals</t>
  </si>
  <si>
    <t>FV-Smart 32.03.01</t>
  </si>
  <si>
    <t>v6-200</t>
  </si>
  <si>
    <t>FV 32 PLANT PROTECTION PRODUCTS
FV 32.04 Empty containers</t>
  </si>
  <si>
    <t>FV-Smart 32.04.01</t>
  </si>
  <si>
    <t>v6-201</t>
  </si>
  <si>
    <t>FV-Smart 32.04.02</t>
  </si>
  <si>
    <t>v6-202</t>
  </si>
  <si>
    <t>FV-Smart 32.04.03</t>
  </si>
  <si>
    <t>v6-203</t>
  </si>
  <si>
    <t>FV-Smart 32.04.04</t>
  </si>
  <si>
    <t>v6-204</t>
  </si>
  <si>
    <t>FV-Smart 32.04.05</t>
  </si>
  <si>
    <t>v6-205</t>
  </si>
  <si>
    <t>FV-Smart 32.04.06</t>
  </si>
  <si>
    <t>v6-206</t>
  </si>
  <si>
    <t>FV 32 PLANT PROTECTION PRODUCTS
FV 32.05 Obsolete plant protection products</t>
  </si>
  <si>
    <t>FV-Smart 32.05.01</t>
  </si>
  <si>
    <t>v6-207</t>
  </si>
  <si>
    <t>FV 32 PLANT PROTECTION PRODUCTS
FV 32.06 Disposal of surplus application mix</t>
  </si>
  <si>
    <t>FV-Smart 32.06.01</t>
  </si>
  <si>
    <t>v6-208</t>
  </si>
  <si>
    <t>FV 32 PLANT PROTECTION PRODUCTS
FV 32.07 Residue analysis</t>
  </si>
  <si>
    <t>FV-Smart 32.07.01</t>
  </si>
  <si>
    <t>v6-209</t>
  </si>
  <si>
    <t>v6-210</t>
  </si>
  <si>
    <t>FV-Smart 32.07.02</t>
  </si>
  <si>
    <t>v6-211</t>
  </si>
  <si>
    <t>v6-212</t>
  </si>
  <si>
    <t>v6-213</t>
  </si>
  <si>
    <t>FV-Smart 32.07.03</t>
  </si>
  <si>
    <t>v6-214</t>
  </si>
  <si>
    <t>v6-215</t>
  </si>
  <si>
    <t>FV-Smart 32.07.04</t>
  </si>
  <si>
    <t>v6-216</t>
  </si>
  <si>
    <t>FV-Smart 32.07.05</t>
  </si>
  <si>
    <t>v6-217</t>
  </si>
  <si>
    <t>v6-218</t>
  </si>
  <si>
    <t>FV 32 PLANT PROTECTION PRODUCTS
FV 32.08 Application of other substances</t>
  </si>
  <si>
    <t>FV-Smart 32.08.01</t>
  </si>
  <si>
    <t>v6-219</t>
  </si>
  <si>
    <t>FV 32 PLANT PROTECTION PRODUCTS
FV 32.09 Plant protection product and postharvest treatment product storage</t>
  </si>
  <si>
    <t>FV-Smart 32.09.01</t>
  </si>
  <si>
    <t>v6-220</t>
  </si>
  <si>
    <t>v6-221</t>
  </si>
  <si>
    <t>v6-222</t>
  </si>
  <si>
    <t>v6-223</t>
  </si>
  <si>
    <t>v6-224</t>
  </si>
  <si>
    <t>v6-225</t>
  </si>
  <si>
    <t>FV-Smart 32.09.02</t>
  </si>
  <si>
    <t>v6-226</t>
  </si>
  <si>
    <t>FV-Smart 32.09.03</t>
  </si>
  <si>
    <t>v6-227</t>
  </si>
  <si>
    <t>FV-Smart 32.09.04</t>
  </si>
  <si>
    <t>v6-228</t>
  </si>
  <si>
    <t>FV-Smart 32.09.05</t>
  </si>
  <si>
    <t>v6-229</t>
  </si>
  <si>
    <t>FV-Smart 32.09.06</t>
  </si>
  <si>
    <t>v6-230</t>
  </si>
  <si>
    <t>v6-231</t>
  </si>
  <si>
    <t>v6-232</t>
  </si>
  <si>
    <t>FV 32 PLANT PROTECTION PRODUCTS
FV 32.10 Mixing and handling</t>
  </si>
  <si>
    <t>FV-Smart 32.10.01</t>
  </si>
  <si>
    <t>v6-233</t>
  </si>
  <si>
    <t>FV-Smart 32.10.02</t>
  </si>
  <si>
    <t>v6-234</t>
  </si>
  <si>
    <t>FV-Smart 32.10.03</t>
  </si>
  <si>
    <t>v6-235</t>
  </si>
  <si>
    <t>FV-Smart 32.10.04</t>
  </si>
  <si>
    <t>v6-236</t>
  </si>
  <si>
    <t>FV-Smart 32.10.05</t>
  </si>
  <si>
    <t>v6-237</t>
  </si>
  <si>
    <t>FV-Smart 32.10.06</t>
  </si>
  <si>
    <t>v6-238</t>
  </si>
  <si>
    <t>FV 32 PLANT PROTECTION PRODUCTS
FV 32.11 Invoices and procurement documentation</t>
  </si>
  <si>
    <t>FV-Smart 32.11.01</t>
  </si>
  <si>
    <t>v6-239</t>
  </si>
  <si>
    <t>FV 33 POSTHARVEST HANDLING
FV 33.01 Packing (in-field or facility) and storage areas</t>
  </si>
  <si>
    <t>FV-Smart 33.01.01</t>
  </si>
  <si>
    <t>v6-240</t>
  </si>
  <si>
    <t>v6-241</t>
  </si>
  <si>
    <t>FV-Smart 33.01.02</t>
  </si>
  <si>
    <t>v6-242</t>
  </si>
  <si>
    <t>FV-Smart 33.01.03</t>
  </si>
  <si>
    <t>v6-243</t>
  </si>
  <si>
    <t>FV-Smart 33.01.04</t>
  </si>
  <si>
    <t>v6-244</t>
  </si>
  <si>
    <t>v6-245</t>
  </si>
  <si>
    <t>v6-246</t>
  </si>
  <si>
    <t>FV 33 POSTHARVEST HANDLING
FV 33.02 Foreign bodies</t>
  </si>
  <si>
    <t>FV-Smart 33.02.01</t>
  </si>
  <si>
    <t>v6-247</t>
  </si>
  <si>
    <t>FV-Smart 33.02.02</t>
  </si>
  <si>
    <t>v6-248</t>
  </si>
  <si>
    <t>FV 33 POSTHARVEST HANDLING
FV 33.03 Temperature and humidity control</t>
  </si>
  <si>
    <t>FV-Smart 33.03.01</t>
  </si>
  <si>
    <t>v6-249</t>
  </si>
  <si>
    <t>FV 33 POSTHARVEST HANDLING
FV 33.04 Pest control</t>
  </si>
  <si>
    <t>FV-Smart 33.04.01</t>
  </si>
  <si>
    <t>v6-250</t>
  </si>
  <si>
    <t>v6-251</t>
  </si>
  <si>
    <t>FV-Smart 33.04.02</t>
  </si>
  <si>
    <t>v6-252</t>
  </si>
  <si>
    <t>FV 33 POSTHARVEST HANDLING
FV 33.05 Product labeling</t>
  </si>
  <si>
    <t>FV-Smart 33.05.01</t>
  </si>
  <si>
    <t>v6-253</t>
  </si>
  <si>
    <t>FV 33 POSTHARVEST HANDLING
FV 33.06 Environmental monitoring program</t>
  </si>
  <si>
    <t>FV-Smart 33.06.01</t>
  </si>
  <si>
    <t>Sort by IFA v5</t>
  </si>
  <si>
    <t>v5-004</t>
  </si>
  <si>
    <t xml:space="preserve">RECORD KEEPING AND INTERNAL SELF-ASSESSMENT/INTERNAL INSPECTION
</t>
  </si>
  <si>
    <t>v5-007</t>
  </si>
  <si>
    <t>v5-008</t>
  </si>
  <si>
    <t>v5-009</t>
  </si>
  <si>
    <t>v5-005</t>
  </si>
  <si>
    <t>v5-006</t>
  </si>
  <si>
    <t>v5-029</t>
  </si>
  <si>
    <t>WORKERS’ HEALTH, SAFETY, AND WELFARE
Worker Welfare</t>
  </si>
  <si>
    <t>v5-093</t>
  </si>
  <si>
    <t>FERTILIZER APPLICATION 
Advice on Quantity and Type of Fertilizer</t>
  </si>
  <si>
    <t>v5-144</t>
  </si>
  <si>
    <t>PLANT PROTECTION PRODUCTS
Advice on Quantity and Type of Plant Protection Products</t>
  </si>
  <si>
    <t>v5-241</t>
  </si>
  <si>
    <t>HARVEST AND POST-HARVEST (PRODUCT HANDLING) ACTIVITIES
Post-Harvest Treatments</t>
  </si>
  <si>
    <t>v5-021</t>
  </si>
  <si>
    <t xml:space="preserve">WORKERS’ HEALTH, SAFETY, AND WELFARE
Training </t>
  </si>
  <si>
    <t>v5-020</t>
  </si>
  <si>
    <t>v5-035</t>
  </si>
  <si>
    <t xml:space="preserve">SUBCONTRACTORS
</t>
  </si>
  <si>
    <t>v5-034</t>
  </si>
  <si>
    <t xml:space="preserve">SPECIFICATIONS, SUPPLIERS, AND STOCK MANAGEMENT
</t>
  </si>
  <si>
    <t>v5-109</t>
  </si>
  <si>
    <t>FERTILIZER APPLICATION 
Fertilizer Storage</t>
  </si>
  <si>
    <t>v5-174</t>
  </si>
  <si>
    <t xml:space="preserve">PLANT PROTECTION PRODUCTS
Plant Protection Product Storage </t>
  </si>
  <si>
    <t>v5-076</t>
  </si>
  <si>
    <t xml:space="preserve">TRACEABILITY
</t>
  </si>
  <si>
    <t>v5-065</t>
  </si>
  <si>
    <t xml:space="preserve">TRACEABILITY AND SEGREGATION 
</t>
  </si>
  <si>
    <t>v5-066</t>
  </si>
  <si>
    <t>v5-067</t>
  </si>
  <si>
    <t>v5-068</t>
  </si>
  <si>
    <t>v5-069</t>
  </si>
  <si>
    <t xml:space="preserve">MASS BALANCE
</t>
  </si>
  <si>
    <t>v5-070</t>
  </si>
  <si>
    <t>v5-071</t>
  </si>
  <si>
    <t>v5-061</t>
  </si>
  <si>
    <t xml:space="preserve">RECALL/WITHDRAWAL PROCEDURE
</t>
  </si>
  <si>
    <t>v5-060</t>
  </si>
  <si>
    <t xml:space="preserve">COMPLAINTS
</t>
  </si>
  <si>
    <t>v5-015</t>
  </si>
  <si>
    <t>v5-075</t>
  </si>
  <si>
    <t xml:space="preserve">NON-CONFORMING PRODUCTS
</t>
  </si>
  <si>
    <t>v5-228</t>
  </si>
  <si>
    <t xml:space="preserve">HARVEST AND POST-HARVEST (PRODUCT HANDLING) ACTIVITIES
Packing and Storage Areas </t>
  </si>
  <si>
    <t>v5-125</t>
  </si>
  <si>
    <t>WATER MANAGEMENT
Water Quality</t>
  </si>
  <si>
    <t>v5-204</t>
  </si>
  <si>
    <t>PRE-HARVEST 
Quality of Water Used on Pre-Harvest Activities</t>
  </si>
  <si>
    <t>v5-237</t>
  </si>
  <si>
    <t>HARVEST AND POST-HARVEST (PRODUCT HANDLING) ACTIVITIES
Post-Harvest Washing</t>
  </si>
  <si>
    <t>v5-160</t>
  </si>
  <si>
    <t xml:space="preserve">PLANT PROTECTION PRODUCTS
Plant Protection Product Residue Analysis </t>
  </si>
  <si>
    <t>v5-189</t>
  </si>
  <si>
    <t xml:space="preserve">EQUIPMENT
</t>
  </si>
  <si>
    <t>v5-190</t>
  </si>
  <si>
    <t>v5-191</t>
  </si>
  <si>
    <t>v5-192</t>
  </si>
  <si>
    <t>v5-219</t>
  </si>
  <si>
    <t>HARVEST AND POST-HARVEST (PRODUCT HANDLING) ACTIVITIES
Sanitary Facilities</t>
  </si>
  <si>
    <t>FV 05.02.06</t>
  </si>
  <si>
    <t>v5-072</t>
  </si>
  <si>
    <t xml:space="preserve">FOOD SAFETY POLICY DECLARATION (N/A FOR FLOWERS AND ORNAMENTALS)
</t>
  </si>
  <si>
    <t>v5-062</t>
  </si>
  <si>
    <t xml:space="preserve">FOOD DEFENSE
</t>
  </si>
  <si>
    <t>v5-073</t>
  </si>
  <si>
    <t xml:space="preserve">FOOD FRAUD MITIGATION (N/A FOR FLOWERS AND ORNAMENTALS)
</t>
  </si>
  <si>
    <t>v5-074</t>
  </si>
  <si>
    <t>v5-064</t>
  </si>
  <si>
    <t xml:space="preserve">LOGO USE
</t>
  </si>
  <si>
    <t>v5-063</t>
  </si>
  <si>
    <t xml:space="preserve">GLOBALG.A.P. STATUS
</t>
  </si>
  <si>
    <t>v5-010</t>
  </si>
  <si>
    <t xml:space="preserve">HYGIENE
</t>
  </si>
  <si>
    <t>v5-208</t>
  </si>
  <si>
    <t>HARVEST AND POST-HARVEST (PRODUCT HANDLING) ACTIVITIES
Principles of Hygiene</t>
  </si>
  <si>
    <t>v5-011</t>
  </si>
  <si>
    <t>v5-013</t>
  </si>
  <si>
    <t>v5-209</t>
  </si>
  <si>
    <t>v5-210</t>
  </si>
  <si>
    <t>v5-212</t>
  </si>
  <si>
    <t>v5-012</t>
  </si>
  <si>
    <t>v5-211</t>
  </si>
  <si>
    <t>v5-213</t>
  </si>
  <si>
    <t>v5-215</t>
  </si>
  <si>
    <t>v5-214</t>
  </si>
  <si>
    <t>v5-216</t>
  </si>
  <si>
    <t>v5-206</t>
  </si>
  <si>
    <t>PRE-HARVEST 
Pre-Harvest Check</t>
  </si>
  <si>
    <t>v5-217</t>
  </si>
  <si>
    <t>v5-017</t>
  </si>
  <si>
    <t>WORKERS’ HEALTH, SAFETY, AND WELFARE
Health and Safety</t>
  </si>
  <si>
    <t>v5-018</t>
  </si>
  <si>
    <t>v5-019</t>
  </si>
  <si>
    <t>v5-023</t>
  </si>
  <si>
    <t>WORKERS’ HEALTH, SAFETY, AND WELFARE
Hazards and First Aid</t>
  </si>
  <si>
    <t>v5-022</t>
  </si>
  <si>
    <t>v5-024</t>
  </si>
  <si>
    <t>v5-025</t>
  </si>
  <si>
    <t>v5-026</t>
  </si>
  <si>
    <t>v5-027</t>
  </si>
  <si>
    <t>v5-028</t>
  </si>
  <si>
    <t>v5-016</t>
  </si>
  <si>
    <t>v5-218</t>
  </si>
  <si>
    <t>v5-030</t>
  </si>
  <si>
    <t>v5-031</t>
  </si>
  <si>
    <t>v5-032</t>
  </si>
  <si>
    <t>v5-033</t>
  </si>
  <si>
    <t>v5-002</t>
  </si>
  <si>
    <t>SITE HISTORY AND SITE MANAGEMENT
Site Management</t>
  </si>
  <si>
    <t>v5-193</t>
  </si>
  <si>
    <t xml:space="preserve">SITE MANAGEMENT
</t>
  </si>
  <si>
    <t>v5-003</t>
  </si>
  <si>
    <t>v5-194</t>
  </si>
  <si>
    <t>v5-001</t>
  </si>
  <si>
    <t>SITE HISTORY AND SITE MANAGEMENT
Site History</t>
  </si>
  <si>
    <t>v5-040</t>
  </si>
  <si>
    <t>WASTE AND POLLUTION MANAGEMENT, RECYCLING, AND RE-USE 
Waste and Pollution Action Plan</t>
  </si>
  <si>
    <t>v5-044</t>
  </si>
  <si>
    <t>CONSERVATION
Impact of Farming on the Environment and Biodiversity</t>
  </si>
  <si>
    <t>v5-253</t>
  </si>
  <si>
    <t>HARVEST AND POST-HARVEST (PRODUCT HANDLING) ACTIVITIES
Labeling</t>
  </si>
  <si>
    <t>FV 05.09.02</t>
  </si>
  <si>
    <t>v5-045</t>
  </si>
  <si>
    <t>v5-049</t>
  </si>
  <si>
    <t>v5-050</t>
  </si>
  <si>
    <t>v5-051</t>
  </si>
  <si>
    <t>CONSERVATION
Ecological Upgrading of Unproductive Sites</t>
  </si>
  <si>
    <t>v5-046</t>
  </si>
  <si>
    <t>v5-047</t>
  </si>
  <si>
    <t>v5-048</t>
  </si>
  <si>
    <t>v5-056</t>
  </si>
  <si>
    <t>CONSERVATION
Energy Efficiency</t>
  </si>
  <si>
    <t>v5-057</t>
  </si>
  <si>
    <t>v5-058</t>
  </si>
  <si>
    <t>v5-052</t>
  </si>
  <si>
    <t>v5-053</t>
  </si>
  <si>
    <t>v5-054</t>
  </si>
  <si>
    <t>v5-055</t>
  </si>
  <si>
    <t>v5-039</t>
  </si>
  <si>
    <t>v5-038</t>
  </si>
  <si>
    <t>WASTE AND POLLUTION MANAGEMENT, RECYCLING, AND RE-USE 
Identification of Waste and Pollutants</t>
  </si>
  <si>
    <t>v5-227</t>
  </si>
  <si>
    <t>v5-041</t>
  </si>
  <si>
    <t>v5-042</t>
  </si>
  <si>
    <t>v5-043</t>
  </si>
  <si>
    <t>v5-224</t>
  </si>
  <si>
    <t>v5-036</t>
  </si>
  <si>
    <t>v5-037</t>
  </si>
  <si>
    <t>v5-077</t>
  </si>
  <si>
    <t>PROPAGATION MATERIAL 
Quality and Health</t>
  </si>
  <si>
    <t>v5-078</t>
  </si>
  <si>
    <t>v5-079</t>
  </si>
  <si>
    <t>v5-081</t>
  </si>
  <si>
    <t>PROPAGATION MATERIAL 
Chemical Treatments and Dressings</t>
  </si>
  <si>
    <t>v5-080</t>
  </si>
  <si>
    <t>v5-085</t>
  </si>
  <si>
    <t xml:space="preserve">PROPAGATION MATERIAL 
Genetically Modified Organisms </t>
  </si>
  <si>
    <t>v5-082</t>
  </si>
  <si>
    <t>v5-083</t>
  </si>
  <si>
    <t>v5-084</t>
  </si>
  <si>
    <t>v5-086</t>
  </si>
  <si>
    <t>v5-087</t>
  </si>
  <si>
    <t xml:space="preserve">SOIL MANAGEMENT AND CONSERVATION
</t>
  </si>
  <si>
    <t>v5-088</t>
  </si>
  <si>
    <t>v5-089</t>
  </si>
  <si>
    <t>v5-090</t>
  </si>
  <si>
    <t>v5-091</t>
  </si>
  <si>
    <t>v5-195</t>
  </si>
  <si>
    <t>SOIL MANAGEMENT (N/A IF NO SOIL FUMIGATION IS PRACTICED)
Soil Fumigation</t>
  </si>
  <si>
    <t>v5-196</t>
  </si>
  <si>
    <t>v5-197</t>
  </si>
  <si>
    <t xml:space="preserve">SUBSTRATES 
</t>
  </si>
  <si>
    <t>v5-198</t>
  </si>
  <si>
    <t>v5-199</t>
  </si>
  <si>
    <t>v5-095</t>
  </si>
  <si>
    <t xml:space="preserve">FERTILIZER APPLICATION 
Records of Application </t>
  </si>
  <si>
    <t>v5-096</t>
  </si>
  <si>
    <t>v5-097</t>
  </si>
  <si>
    <t>v5-098</t>
  </si>
  <si>
    <t>v5-099</t>
  </si>
  <si>
    <t>v5-100</t>
  </si>
  <si>
    <t>v5-101</t>
  </si>
  <si>
    <t>v5-094</t>
  </si>
  <si>
    <t>v5-102</t>
  </si>
  <si>
    <t>v5-107</t>
  </si>
  <si>
    <t>v5-112</t>
  </si>
  <si>
    <t>FERTILIZER APPLICATION 
Organic Fertilizer</t>
  </si>
  <si>
    <t>v5-103</t>
  </si>
  <si>
    <t>v5-104</t>
  </si>
  <si>
    <t>v5-105</t>
  </si>
  <si>
    <t>v5-106</t>
  </si>
  <si>
    <t>v5-111</t>
  </si>
  <si>
    <t>v5-205</t>
  </si>
  <si>
    <t>PRE-HARVEST 
Application of Organic Fertilizer of Animal Origin</t>
  </si>
  <si>
    <t>v5-110</t>
  </si>
  <si>
    <t>v5-092</t>
  </si>
  <si>
    <t>v5-113</t>
  </si>
  <si>
    <t>FERTILIZER APPLICATION 
Nutrient Content of Inorganic Fertilizers</t>
  </si>
  <si>
    <t>v5-114</t>
  </si>
  <si>
    <t>v5-123</t>
  </si>
  <si>
    <t>v5-200</t>
  </si>
  <si>
    <t>v5-118</t>
  </si>
  <si>
    <t>WATER MANAGEMENT
Efficient Water Use on Farm</t>
  </si>
  <si>
    <t>v5-119</t>
  </si>
  <si>
    <t>v5-116</t>
  </si>
  <si>
    <t>v5-127</t>
  </si>
  <si>
    <t>WATER MANAGEMENT
Supply of Irrigation/Fertigation Water</t>
  </si>
  <si>
    <t>v5-128</t>
  </si>
  <si>
    <t>v5-059</t>
  </si>
  <si>
    <t>CONSERVATION
Water Collection/Recycling</t>
  </si>
  <si>
    <t>v5-130</t>
  </si>
  <si>
    <t>WATER MANAGEMENT
Water Storage Facilities</t>
  </si>
  <si>
    <t>v5-129</t>
  </si>
  <si>
    <t>v5-124</t>
  </si>
  <si>
    <t>v5-201</t>
  </si>
  <si>
    <t>v5-202</t>
  </si>
  <si>
    <t>v5-126</t>
  </si>
  <si>
    <t>v5-203</t>
  </si>
  <si>
    <t>v5-122</t>
  </si>
  <si>
    <t>v5-220</t>
  </si>
  <si>
    <t>HARVEST AND POST-HARVEST (PRODUCT HANDLING) ACTIVITIES
Water Quality</t>
  </si>
  <si>
    <t>v5-235</t>
  </si>
  <si>
    <t>v5-242</t>
  </si>
  <si>
    <t>v5-236</t>
  </si>
  <si>
    <t>v5-121</t>
  </si>
  <si>
    <t>v5-115</t>
  </si>
  <si>
    <t>WATER MANAGEMENT
Predicting Irrigation Requirements</t>
  </si>
  <si>
    <t>v5-120</t>
  </si>
  <si>
    <t>v5-117</t>
  </si>
  <si>
    <t>v5-131</t>
  </si>
  <si>
    <t xml:space="preserve">INTEGRATED PEST MANAGEMENT
</t>
  </si>
  <si>
    <t>v5-136</t>
  </si>
  <si>
    <t>PLANT PROTECTION PRODUCTS
Choice of Plant Protection Products</t>
  </si>
  <si>
    <t>v5-137</t>
  </si>
  <si>
    <t>v5-132</t>
  </si>
  <si>
    <t>v5-133</t>
  </si>
  <si>
    <t>v5-134</t>
  </si>
  <si>
    <t>v5-135</t>
  </si>
  <si>
    <t>v5-138</t>
  </si>
  <si>
    <t>v5-140</t>
  </si>
  <si>
    <t>v5-141</t>
  </si>
  <si>
    <t>v5-239</t>
  </si>
  <si>
    <t>v5-240</t>
  </si>
  <si>
    <t>v5-142</t>
  </si>
  <si>
    <t>v5-238</t>
  </si>
  <si>
    <t>v5-152</t>
  </si>
  <si>
    <t>PLANT PROTECTION PRODUCTS
Records of Application</t>
  </si>
  <si>
    <t>v5-153</t>
  </si>
  <si>
    <t>CB 07.03.09</t>
  </si>
  <si>
    <t>v5-145</t>
  </si>
  <si>
    <t>v5-146</t>
  </si>
  <si>
    <t>v5-147</t>
  </si>
  <si>
    <t>v5-148</t>
  </si>
  <si>
    <t>v5-149</t>
  </si>
  <si>
    <t>v5-150</t>
  </si>
  <si>
    <t>v5-244</t>
  </si>
  <si>
    <t>v5-245</t>
  </si>
  <si>
    <t>v5-246</t>
  </si>
  <si>
    <t>v5-151</t>
  </si>
  <si>
    <t>v5-139</t>
  </si>
  <si>
    <t>v5-154</t>
  </si>
  <si>
    <t>v5-181</t>
  </si>
  <si>
    <t>PLANT PROTECTION PRODUCTS
Empty Plant Protection Product Containers</t>
  </si>
  <si>
    <t>v5-182</t>
  </si>
  <si>
    <t>v5-183</t>
  </si>
  <si>
    <t>v5-184</t>
  </si>
  <si>
    <t>v5-185</t>
  </si>
  <si>
    <t>v5-186</t>
  </si>
  <si>
    <t>v5-187</t>
  </si>
  <si>
    <t>PLANT PROTECTION PRODUCTS
Obsolete Plant Protection Products</t>
  </si>
  <si>
    <t>v5-155</t>
  </si>
  <si>
    <t>PLANT PROTECTION PRODUCTS
Disposal of Surplus Application Mix</t>
  </si>
  <si>
    <t>v5-156</t>
  </si>
  <si>
    <t>v5-247</t>
  </si>
  <si>
    <t>v5-157</t>
  </si>
  <si>
    <t>v5-158</t>
  </si>
  <si>
    <t>v5-248</t>
  </si>
  <si>
    <t>v5-159</t>
  </si>
  <si>
    <t>v5-249</t>
  </si>
  <si>
    <t>v5-250</t>
  </si>
  <si>
    <t>v5-251</t>
  </si>
  <si>
    <t>v5-161</t>
  </si>
  <si>
    <t>v5-188</t>
  </si>
  <si>
    <t xml:space="preserve">PLANT PROTECTION PRODUCTS
Application of Substances other than Fertilizer and Plant Protection Products </t>
  </si>
  <si>
    <t>v5-162</t>
  </si>
  <si>
    <t>v5-165</t>
  </si>
  <si>
    <t>v5-167</t>
  </si>
  <si>
    <t>v5-171</t>
  </si>
  <si>
    <t>v5-172</t>
  </si>
  <si>
    <t>v5-243</t>
  </si>
  <si>
    <t>v5-163</t>
  </si>
  <si>
    <t>v5-173</t>
  </si>
  <si>
    <t>v5-164</t>
  </si>
  <si>
    <t>v5-166</t>
  </si>
  <si>
    <t>v5-168</t>
  </si>
  <si>
    <t>v5-169</t>
  </si>
  <si>
    <t>v5-170</t>
  </si>
  <si>
    <t>v5-177</t>
  </si>
  <si>
    <t>PLANT PROTECTION PRODUCTS
Plant Protection Product Handling</t>
  </si>
  <si>
    <t>v5-180</t>
  </si>
  <si>
    <t>v5-175</t>
  </si>
  <si>
    <t>v5-176</t>
  </si>
  <si>
    <t>v5-179</t>
  </si>
  <si>
    <t>v5-178</t>
  </si>
  <si>
    <t>v5-143</t>
  </si>
  <si>
    <t>v5-108</t>
  </si>
  <si>
    <t>v5-221</t>
  </si>
  <si>
    <t>v5-222</t>
  </si>
  <si>
    <t>v5-223</t>
  </si>
  <si>
    <t>v5-014</t>
  </si>
  <si>
    <t>v5-225</t>
  </si>
  <si>
    <t>v5-226</t>
  </si>
  <si>
    <t>v5-229</t>
  </si>
  <si>
    <t>v5-230</t>
  </si>
  <si>
    <t>v5-231</t>
  </si>
  <si>
    <t>HARVEST AND POST-HARVEST (PRODUCT HANDLING) ACTIVITIES
Temperature and Humidity Control</t>
  </si>
  <si>
    <t>v5-232</t>
  </si>
  <si>
    <t>HARVEST AND POST-HARVEST (PRODUCT HANDLING) ACTIVITIES
Pest Control</t>
  </si>
  <si>
    <t>v5-233</t>
  </si>
  <si>
    <t>No N/A</t>
  </si>
  <si>
    <t>v5-234</t>
  </si>
  <si>
    <t>v5-252</t>
  </si>
  <si>
    <t>v5-207</t>
  </si>
  <si>
    <t>Documents and records affecting implementation of the requirements shall be managed and controlled.
A system shall demonstrate: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t>
  </si>
  <si>
    <t>All records generated or kept by the producer for auditing purposes shall:
- Be stored securely, readily accessible and kept up to date
- Be retained for a minimum of two years, or longer if required by customers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t>
  </si>
  <si>
    <t xml:space="preserve">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</si>
  <si>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 xml:space="preserve">Review of documented evidence and visual assessment depending on the nature of the target.
During subsequent assessments, verify the target outcome in relation to the estimated date of achievement. </t>
  </si>
  <si>
    <t>Workers with assigned duties that affect the implementation of activities covered by the standard shall be identified, including:
- Job function, responsibilities, and title
- Contact information
- Alternate in case of absences
One worker shall be clearly identifiable as responsible for workers’ health, safety, and welfare.</t>
  </si>
  <si>
    <t>Name of responsible person for workers’ health, safety, and welfare:</t>
  </si>
  <si>
    <t>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t>
  </si>
  <si>
    <t xml:space="preserve">Check training records. 
During the site visit, note name(s) of the worker(s) interviewed. Check training records for these workers (for both preharvest and postharvest activities), along with the evidence of attendance at hygiene and health and safety trainings.
Evidence of attendance can be a signature, a finger print, or a photo of the training where attendees can be clearly identified. Seasonal workers, managers, and new workers shall also be included. </t>
  </si>
  <si>
    <t>Specifications for materials and services that are relevant to food safety are available.</t>
  </si>
  <si>
    <t>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t>
  </si>
  <si>
    <t xml:space="preserve">Check records.
Among others, cross-check with application records and fertilizers seen in the storage.
Cross-check with FV 32.11.01 (PPP invoices), application records (FV 32.01.01), and PPPs seen in the storage.
Compare with results of checks of the actual content of the storage.
Other inventories shall be available for review depending on the farm activities. </t>
  </si>
  <si>
    <t xml:space="preserve">Cross-check records.
Individual producers/Producer group members shall keep sales records (delivery notes, documented evidence) for all outgoing products (including those sold for local markets, to industry, as by-products, etc.). All these sales shall be registered in the individual mass balance calculations.
Select a sample of sales records for each product and check whether its origin is a certified production process.
</t>
  </si>
  <si>
    <t>Cross-check records. 
Check whether the mass balance calculation frequency defined by the producer for each registered crop is appropriate to the scale of the operation.
Check whether mass balance done by the producer covers all products originating from certified as well as noncertified production processes (if applicable). The mass balance shall contain ‘’owned’’ products only and is still required for producers without product handling. 
Select a period and check the mass balance for each product.
Verify that the producer’s mass balance calculation (certification status and quantities) is consistent with the producer’s records (sales documents, documentation of incoming quantities, etc.). The mass balance calculations at producer level shall reconcile the amount of product sold (sales documents/delivery notes) with incoming product (harvest records and product from certified production processes bought, if applicable) and stored product. Challenge the production/harvest records with the production area/volume/number to check whether the yield is realistic. Check the conversion factor to see whether it is realistic (compare with the normal conversion factors for that product in the region for the current year). Are there quality control records?  
In the first year (initial certification), conduct only a system/document check and not an actual record check (producer can show records of quantities harvested by the time of the audit).   If harvest is excluded, mass balance calculations are not applicable for this product.  If harvested crops are sold directly from the field (off-field delivery), the input/output shall be justified and the P&amp;C can be considered N/A.
In the case of producer group members, check whether the harvested/delivered quantities (based on harvest records, delivery notes, etc.) are equal to the received/processed quantities of the producer group (invoices, product handling records, etc.). 
Check whether the product quantity delivered to the producer group is in line with the quantities registered for certification and with the yield of the production site.</t>
  </si>
  <si>
    <t>Document review: Check completeness of the procedure and records of the mock test.
Check whether the concept of recall and withdrawal is clear in the procedure (not just a traceability exercise).
Check (challenge) whether records and evidences are related to a real batch of products and whether the relevant documents needed to exercise withdrawal/recall are kept (harvest information, traceability records, delivery notes, type of communications with the relevant clients, if applicable, etc.). Cross-check data with traceability system (e.g., harvest records). 
The procedure test is restricted to producer responsibilities. It is not necessary to send faxes/emails to customers; it is enough to verify that customer contact details for test examples are available and updated).
In Option 2 producer groups and Option 1 multisite producers with QMS the procedure may be checked at QMS level.  If applicable, check the producer’s role/task in the procedure at producer group member/production site level.
Has there been an actual recall or withdrawal in the last 12 months?</t>
  </si>
  <si>
    <t xml:space="preserve">Provide a brief description of the communication mechanism.
What is the time frame for resolving complaints? </t>
  </si>
  <si>
    <t>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</si>
  <si>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During the site visit, check the procedure and its implementation. This P&amp;C is applicable also when harvest is excluded.
Have there been non-conforming products in the last 12 months?</t>
  </si>
  <si>
    <t>Document identification (name/code, date/edition, etc.):
Briefly describe how discarded and/or waste products are managed.</t>
  </si>
  <si>
    <t>Laboratory testing occurs in a manner consistent with industry requirements.</t>
  </si>
  <si>
    <t>There shall be documented evidence that laboratories used to analyze parameters impacting food safety are operating in accordance with the requirements of ISO/IEC 17025. In countries, regions, or situations where a laboratory with current ISO/IEC certification is not available, alternative national/regional lab verifications may be presented. In countries and regions with laboratories operating in accordance with ISO/IEC 17025, such laboratories shall be used for analysis required by the standard and supporting risk assessments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</si>
  <si>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Equipment, tools, and devices coming into contact with products shall be made of materials that are safe for contact with products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maintained, routinely verified, and, where applicable, calibrated at least annually.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</si>
  <si>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Perform a visual assessment of equipment available on the production site, its identification, and its status of maintenance.
Cross-check with FV-Smart 32.02.01, FV-Smart 28.03.2, FV-Smart 29.03.01 on records of application machinery used.
Check the calibration/verification of all PPP application equipment.
For other equipment important for food safety, check sample with reference to records of maintenance, internal verification, and calibration.</t>
  </si>
  <si>
    <t xml:space="preserve">For equipment available on the production site, in use, and covered by this P&amp;C, record:
One example of PPP application equipment/identification:
Date of internal verification/external calibration:
One example of fertilizer application equipment/identification:
Date of internal verification/external calibration:
One example of other equipment (e.g., scales, thermometers, pH meters)/identification:   Date of internal verification/external calibration: </t>
  </si>
  <si>
    <t>Vehicles and equipment used for loading, transport, or storage of harvested products shall be cleaned and maintained and stored to prevent product contamination (animal manure, fuel spills, etc.).
Vehicles and equipment shall be suitable for the intended purpose.</t>
  </si>
  <si>
    <t xml:space="preserve">Perform a visual assessment.  Cross-check with cleaning schedule. </t>
  </si>
  <si>
    <t>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Substantiate the self-assessment checklist (for Option 1 individual producers)
- Be completed either by central management or on quality management system (QMS) level on behalf of Option 2 producer group members and Option 1 multisite producers with QMS</t>
  </si>
  <si>
    <t>The system shall include:
- A risk assessment to identify potential threats to the safety of products, taking into account risks from deliberate attempts to inflict contamination or damage
- Procedures to mitigate the identified threats
- Worker, visitor, and subcontractor awareness of the need to support food defense measures, ensured through training, signs, pictograms, etc.</t>
  </si>
  <si>
    <t>The system shall include the following points:
- A risk assessment shall be in place to identify ways in which a producer may inadvertently purchase fraudulent supplies and materials, as well as how the producer’s finished product or packaging could be used inappropriately.
- Procedures shall be in place to mitigate the identified vulnerabilities. The producer shall demonstrate that the risk of incurring of fraud is mitigated by procuring authentic plant protection products, propagation material, and packaging.
- Where applicable, a description of how labeling and packaging is controlled to limit theft and misuse shall be available. Mitigating measures taken to reduce the likelihood of and define the response to fraud events shall be documented.</t>
  </si>
  <si>
    <t xml:space="preserve">Review the risk assessment document.
Check the procedures/mitigation measures. </t>
  </si>
  <si>
    <t>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t>
  </si>
  <si>
    <t>Document identification (name/code, date/edition, etc.):
During the audit, harvest and postharvest processes have been seen for the following products:
Record one example per crop grouping (as defined in “GLOBALG.A.P. general regulations – rules for plants scope,” harvest inspection of multiple crops).
Harvesting method (manual, mechanical, etc.):
Postharvest process (storage, chemical treatment, trimming, washing, packing, etc.):
Location where product handling is taking place:
Detail/List all different harvest/postharvest processes within the same product group, especially when different harvest/postharvest processes take place within the same product group.</t>
  </si>
  <si>
    <t xml:space="preserve">Review and challenge documented hygiene procedures.
All the risks identified in FV-Smart 19.01 shall be addressed in the hygiene procedure. 
Gather visual evidence and conduct an interview.
</t>
  </si>
  <si>
    <t>Production and harvesting containers shall be made of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t>
  </si>
  <si>
    <t>Document identification (name/code, date/edition, etc.):
Record an example of a health and safety risk.</t>
  </si>
  <si>
    <t>Cross-check health and safety procedures with the result of the risk assessment.
Conduct interviews and perform a visual assessment to check implementation of the health and safety procedures.</t>
  </si>
  <si>
    <t>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</si>
  <si>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Perform a visual assessment. Check whether PPE meets label requirements and/or that PPE specification are suitable for the specific use. Interview workers to verify proper use of equipment. Check whether there is enough equipment for all relevant workers. Equipment replacements shall be available on the farm or able to be quickly obtained to ensure protection of workers at all times.</t>
  </si>
  <si>
    <t>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t>
  </si>
  <si>
    <t>D, V, i</t>
  </si>
  <si>
    <t xml:space="preserve">Cross-check with FV-Smart 21.01. Check whether allergens are present in any step of the production and handling process. The allergen management program shall be in place. Check whether the allergen management program includes identification, control, and communication of the risk and/or presence of food allergens in operations, from raw materials through to final packed products.
Perform a visual assessment of harvesting, handling, storage, and transportation. This includes (but is not limited to) checking the following:
- Cross contamination with substances applied to the crop during production
- Inadequate or ineffective cleaning of containers, reusable bags, and/or transport vehicles
- Inadvertent inclusion of foreign particulates (e.g., grains, nuts, or seeds)
- Inadequate physical separation or storage of commodities with different allergen profiles
Labeling also applies to bulk product. Product shall either carry a label, or information shall be put on the transaction documents. If allergens are not identified in any stage of production (including handling), the specific P&amp;C is not applicable. If an allergen is identified, the P&amp;C is applicable regardless of whether the producer packs/labels the product. 
The allergen labeling shall consider the legislation in the country of intended sale, when it is known. When it is not known, legislation of the country of production on allergen labeling applies.  </t>
  </si>
  <si>
    <t xml:space="preserve">Check the biodiversity plan and check whether it covers all sections. During the site visit, check whether there is any environmental impact that affects biodiversity and whether the actions taken (if any) are appropriate to the production process seen.
In Option 2 producer groups and Option 1 multisite producers with QMS the biodiversity plan can be checked at QMS level; however, it shall be tailored to each producer group member/production site. </t>
  </si>
  <si>
    <t>D, V,X</t>
  </si>
  <si>
    <t xml:space="preserve">Evidence documented shall include maps, aerial photos, documents issued by local or national authorities, land register, historical remote sensing imagery, etc. This evidence shall demonstrate that there has been no conversion of natural ecosystems (primary forest, wetlands, mangroves, grasslands, peatlands, etc.), protected areas, or any area recognized as a high conservation value area.  Check whether the farm is located near natural or seminatural ecosystems or areas with legally recognized conservation value that can affect compliance with the P&amp;C.
                                                                                                              If on the farm there have been no natural or seminatural ecosystems and habitats, no areas with legally recognized conservation value (or effectively protected by other means), and no land conversion to agricultural production since 1 January 2014, this P&amp;C is fulfilled.
                                                                           </t>
  </si>
  <si>
    <t>Document identification (name/code, date/edition, etc.):
Description of documented evidence seen in reference to the period since 2014:
For example: Satellite images, maps, technical studies (such as a HCV assessment or land-use change analysis), legal documents issued by a local or national authority, etc.</t>
  </si>
  <si>
    <t xml:space="preserve">Describe the current situation of the areas (restored area, area under restoration, or area that will be bindingly restored).
This P&amp;C is not applicable if no conversion of areas took place between 1 January 2008 and 1 January 2014.
Description of documented evidence of areas under restoration:
Satellite images, maps, technical studies, legal documents issued by a local or national authority, etc.:
Document identification (name/code, date/edition, etc.):
</t>
  </si>
  <si>
    <t>Check records. Cross-check with FV-Smart 22.03.01 and FV-Smart 22.03.02.</t>
  </si>
  <si>
    <t>A documented plan identifying opportunities to improve energy efficiency shall be available. 
The plan can be a multiyear plan if the specific reality of the producer requires it.</t>
  </si>
  <si>
    <t>Check records. Cross-check with FV-Smart 23.01 and FV-Smart 23.02.</t>
  </si>
  <si>
    <t>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t>
  </si>
  <si>
    <t>Acceptable metrics allow calculating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t>
  </si>
  <si>
    <t>Check records. Cross-check with FV-Smart 24.01.
The producer can use different tools to estimate GHG emissions. Appropriate tools shall be used for the monitoring and reporting of GHG emissions.</t>
  </si>
  <si>
    <t>A waste management system addressing potential contamination of product or the environment (air, soil, substrate, and water) shall:
- Be documented and current
- Address collection, storage, and disposal of waste material, including green waste, plant protection products, fertilizers, wastewater, drainage, and packaging material, where applicable</t>
  </si>
  <si>
    <t xml:space="preserve">Review documents and perform a visual assessment.
Cross-check whether there is a management plan for all the wastes identified in FV-Smart 25.02.
</t>
  </si>
  <si>
    <t>Review licenses and permits/contracts, if applicable.</t>
  </si>
  <si>
    <t>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t>
  </si>
  <si>
    <t>If substrates are sterilized on the farm, the name or reference of the field, orchard, or greenhouse shall be recorded.
If substrates are sterilized off-farm, the
name and location of the company that sterilizes the substrate shall be recorded.
In all cases, the following shall all be correctly recorded:
- Dates of sterilization (day/month/year)
- Name and active ingredient used
- Machinery used (e.g., 1000l tank)
- Method used (drenching, fogging, etc.)
- Operator’s name (person who actually applied the chemicals and performed the sterilization)
- Preplanting interval
Where applicable and feasible, steaming or nonchemical alternatives shall be used for sterilizing substrates that will be reused.</t>
  </si>
  <si>
    <t xml:space="preserve">If chemicals are used to sterilize substrates, record an example. 
Date of sterilization:
Location of sterilization: 
Method of sterilization: 
Type of chemical(s) used:
Preplanting interval: </t>
  </si>
  <si>
    <t>Acceptable metrics allow calculating the following:
The total amount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t>
  </si>
  <si>
    <t>Check records. Cross-check with FV-Smart 28.01.01.</t>
  </si>
  <si>
    <t xml:space="preserve">Review the documented risk assessment for completeness. If the producer uses commercially compounded organic fertilizer only, a risk assessment is not necessary, but documentary evidence shall be supplied with the sourced fertilizer.
Cross-check with FV-Smart 29.03.02.
</t>
  </si>
  <si>
    <t xml:space="preserve">Review documents and cross-check implementation with FV-Smart 29.03.01 and FV-Smart 29.01.05.
Ask whether standard values for nutrients (nitrogen, phosphorus, potassium) are used for laboratory analysis.  
</t>
  </si>
  <si>
    <t>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</si>
  <si>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t>
  </si>
  <si>
    <t>Conduct a water management review. Cross-check with FV-Smart 30.01.02.
Verify implementation.</t>
  </si>
  <si>
    <t>Water shall be analyzed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</si>
  <si>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Check the results of the water analysis to see whether they comply with local legislation and/or with World Health Organization (WHO) recommendations.
Cross-check the frequency of analysis and parameters analyzed to see whether they comply with the results of the risk assessment in FV-Smart 30.01.01 for both preharvest and postharvest processes.
Review the procedure for water analysis.</t>
  </si>
  <si>
    <t>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t>
  </si>
  <si>
    <t>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t>
  </si>
  <si>
    <t xml:space="preserve">If treated sewage water is used, comments shall contain at least: 
Water source:
Water analysis report (date/laboratory/ref. no.):   
</t>
  </si>
  <si>
    <t>Water disinfection method:  
Description of monitoring method:</t>
  </si>
  <si>
    <t>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t>
  </si>
  <si>
    <t>Check records. Cross-check with FV-Smart 30.06.02.</t>
  </si>
  <si>
    <t>Review documents and conduct interview(s).
Cross-check with FV-Smart 31.02.</t>
  </si>
  <si>
    <t>For all registered products, cross-check the PPP application records (FV-Smart 32.02.01), with invoices (FV-Smart 32.11.01), stock inventory (FV-Smart 05.02), and the list of approved PPPs as well as the PPPs stored (FV-Smart 32.09.01).</t>
  </si>
  <si>
    <t>For each crop grouping, record at least one example of PPPs (with product trade name) checked. (In this case, crop grouping is defined based on commonalities in PPP application, not based on food safety risks during harvest or postharvest handling.)</t>
  </si>
  <si>
    <t>Cross-check with FV-Smart 32.02.02.</t>
  </si>
  <si>
    <t>Check records: Check a sufficient number of records to ensure that no non-registered PPPs are used, that preharvest intervals are followed (i.e., consider not only the latest applications, but earlier applications as well if preharvest intervals are longer), that correct dosages applied, etc. 
Cross-check the active ingredients of the used PPPs with the MRL analysis (FV-Smart 32.07.02).</t>
  </si>
  <si>
    <t>For each crop grouping, record at least one example. (In this case, the crop grouping is defined based on commonalities in PPP application, not based on food safety risks during harvest or postharvest handling.) 
Record the following:
- Crop name and/or variety
- Application location
- Date and end date of application
- Product trade name and active ingredient
- Preharvest interval
- Amount of PPP applied
- Type of machinery
- Reason for application</t>
  </si>
  <si>
    <t>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group and farm level should be available to indicate compliance.</t>
  </si>
  <si>
    <t>Perform a visual assessment of empty container storage according to the requirements of the official collection and disposal system.
Cross-check with FV-Smart 25.01 and FV-Smart 25.02.
Check records of disposal.</t>
  </si>
  <si>
    <t>Perform a visual assessment of the PPP storage and other places on the production site where PPP containers may be stored.
Cross-check with invoices of PPPs (FV-Smart 32.11.01), stock inventory (FV-Smart 05.02), and list of approved PPPs (FV-Smart 32.01.01).</t>
  </si>
  <si>
    <t>The risk assessment shall cover all registered crops and the potential risk of MRL exceedance based on plant protection product (PPP) usage.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t>
  </si>
  <si>
    <t>Review the written risk assessment and ensure that it is crop-specific, realistic, and complete. It shall conclude with an analysis program for each crop, listing type and number of analyses and when and where to take the sample.
Postharvest treatments, where applicable, shall be included in the risk assessment. Cross-check with FV-Smart 32.02.01.
If crops are covered by an RMS, check the declaration of participation issued by the RMS operator/provider. The CB can audit the RMS according to the RMS checklist or accept that another GLOBALG.A.P. approved CB has audited and approved the RMS, provided it is listed in the GLOBALG.A.P. IT systems.
In either case, cross-check whether the RMS effectively covers all crops registered for it.
MRL analysis results shall be available for all registered products (except those justified by the risk assessment), and any detected residues shall comply with the MRLs of the declared country/countries of destination.
MRL analyses shall include all active ingredients used in PPP applications. If some active ingredients are not tested for, this shall be justified based on the risk assessment.</t>
  </si>
  <si>
    <t>Record the identifying data of the risk assessment (name/code, date/edition, etc.) and the frequency of analysis required for each crop.
Record (where applicable) any crops for which the risk assessment has concluded that no analysis is necessary.
Record (where applicable) any active ingredients not covered by the MRL analysis, along with the justification given in the risk assessment.
Record (where applicable) any crops covered by an RMS.
Record the name of the RMS operator/provider and the expiry date in the GLOBALG.A.P. IT systems.
(Note: If requested by the producer, the following section can be recorded in the “Justification guideline (visible only to CB and GLOBALG.A.P.)”)
If the registered crops are not covered by an RMS, record at least one MRL analysis per registered product.
Date of analysis: 
Product: 
Laboratory and reference number:
Product country/countries of destination:</t>
  </si>
  <si>
    <t>Interview workers on possible use of other substances.
Check application records.
Cross-check with FV-Smart 32.01.01 (current list of plant protection products (PPPs) that are authorized in the country of production for use on the crops being grown).
Where the substances do not require registration for use in the country of production, review evidence that the substances do not compromise food safety.</t>
  </si>
  <si>
    <t>If other substances are used, record at least one example per crop and include the justifications:
- Crop name and/or variety
- Name of the active substance or ingredient (e.g., plant from which it is derived)
- Product trade name (if purchased)
- Location, date, and amount of application</t>
  </si>
  <si>
    <t>Visual assessment: Check compliance with the local regulations, if any.
Check records of verification for containers and scales.
Visual assessment: Cross-check names with the list of persons trained as per FV-Smart 03.03.
Visual assessment: Cross-check with FV-Smart 32.01.01, FV-Smart 32.01.02, and FV-Smart 32.02.01.</t>
  </si>
  <si>
    <t>Check records and interview workers.
Medical reports may be not available as they are generally confidential.
There shall be evidence that the producer provides the workers the option of voluntary health checks.</t>
  </si>
  <si>
    <t>Interview workers responsible for mixing PPPs.
Check whether the filling and mixing area(s) is/are suitable.
Cross-check whether the correct equipment for mixing is being used according to the PPP label.
Cross-check with FV-Smart 20.03.01 (protective equipment), FV-Smart 20.03.02 (protective equipment storage, washing, and disposal), FV-Smart 32.09.01 (PPP storage), FV-Smart 32.09.06 (equipment for spillage), FV-Smart 32.10.03 (visible emergency procedure), and FV-Smart 20.02.03 and FV-Smart 32.10.02 (first aid kit, eyewash amenities, clean water).
Pay special attention to compliance with the above-mentioned P&amp;Cs if filling/mixing is done in the field.</t>
  </si>
  <si>
    <t>Check records. Cross-check with PPP stock inventory (FV-Smart 05.02) and PPP applications (FV-Smart 32.02.01).</t>
  </si>
  <si>
    <t>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t>
  </si>
  <si>
    <t>A system is in place for handling foreign material contamination.</t>
  </si>
  <si>
    <t>A system for handling foreign material contamination, including glass and hard plastic breakages (in greenhouses, product handling, preparation and storage areas, etc.) shall be in place.</t>
  </si>
  <si>
    <t>Provide an example of monitoring:</t>
  </si>
  <si>
    <t>Where final product packing is included in the scope of certification, product labeling shall be done according to applicable requirements in the country of intended sale and any customer specifications.
Packaging may be provided by the customer, indicating compliance with customer specifications.</t>
  </si>
  <si>
    <t xml:space="preserve">This P&amp;C is not applicable if final packing does not take place (in the field or in the facility) under the ownership of the GLOBALG.A.P. certificate holder.
For product labeling according to the requirements of the country of intended sale: The country of intended sale shall be identified by either demonstrating communication with clients confirming the intended market(s), or by selecting the specific country or (group of) countries in which product is intended to be traded and presenting evidence of compliance with label requirements. Where a group of countries is targeted together for trading, the product label content meets the strictest currently applicable requirements in the group. 
</t>
  </si>
  <si>
    <t xml:space="preserve">For product labeling according to the requirements of the country of intended sale: Record the list of countries of intended sale for at least one product per crop grouping (defined regarding food safety risks during harvest/postharvest).
For product labeling according to customer specifications: Record the list of customers for at least one product per crop grouping (defined regarding food safety risks during harvest/postharvest). </t>
  </si>
  <si>
    <t>Where postharvest activities are included in an operation, there shall be a risk-based microbial environmental monitoring program in place for the product handling areas. The program shall allow for assessment of effectiveness of cleaning procedures and identify sources of potential contamination ( in water, on surfaces, etc.). The risk assessment shall determine the areas of possible contamination (e.g., high traffic or difficult-to-clean locations).
Controlled environment agriculture (CEA) with environmental monitoring programs shall show documentation for applicable production activities and not be limited to product handling.</t>
  </si>
  <si>
    <t>Perform a visual assessment of postharvest operations. 
Assess and challenge the risk-based microbial environmental monitoring program and the effectiveness of cleaning.</t>
  </si>
  <si>
    <t>(New)</t>
  </si>
  <si>
    <t>Are all records requested during the external inspection accessible and kept for a minimum period of 2 years, unless a longer requirement is stated in specific control points?</t>
  </si>
  <si>
    <t>Producers shall keep up-to-date records for a minimum of 2 years. Electronic records are valid and when they are used, producers are responsible for maintaining back-ups of the information.
For the initial inspections, producers shall keep records from at least 3 months prior to the date of the external inspection or from the day of registration, whichever is longer. New applicants shall have full records that reference each area covered by the registration with all of the agronomic activities related to GLOBALG.A.P. documentation required for this area. For livestock, these records shall be available for the current livestock cycle before the initial inspection. This refers to the principle of record keeping. When an individual record is missing, the respective control point dealing with those records is not compliant. No N/A.</t>
  </si>
  <si>
    <t xml:space="preserve">Verify this control point after site inspection and record review.
Check wheter records are kept up-to-date and which is their retention time. 
The two years record keeping is not applicable in the first two years after initial certification.
</t>
  </si>
  <si>
    <t>There is documented evidence that in Option 1 an internal self-assessment has been completed under the responsibility of the producer (this may be carried out by a person different from the producer). 
Self-assessments shall include all applicable control points, even when a subcontracted company carries them out. 
The self-assessment checklist shall contain comments of the evidence observed for all non-applicable and non-compliant control points.
This has to be done before the CB inspection (see GLOBALG.A.P. General Regulations Part I, section 5.).
No N/A, except for multi-site operations with QMS and producer groups, for which the QMS checklist covers internal inspections.</t>
  </si>
  <si>
    <t>In case producer uses own internal checklist verify it against the official GLOBALG.A.P. checklist.  One page with the number of clauses only is not acceptable. At least CPs, answers and requested comments are needed.
Check comments/justifications have been recorded for:
- all non-applicable and non-compliant control points in case of self-assessments.
- according to this guideline in case of internal inspections. 
The internal inspection shall cover all used subcontractor(s). In case of subcontractors, the applicable CPCC shall be identified and comments shall include info regarding evaluated season and tasks (see also AF 5.1)</t>
  </si>
  <si>
    <t>Date of self-assessment or internal inspection:
Name or initials of person that did the self-assessment:</t>
  </si>
  <si>
    <t xml:space="preserve">Check how were the non-compliances (NCs) detected during the internal self-assessment or internal producer group inspections closed.
</t>
  </si>
  <si>
    <t>Nº of NCs detected (M/m/R):
How many NCs are still open:</t>
  </si>
  <si>
    <t> D</t>
  </si>
  <si>
    <t xml:space="preserve">Document assessment. </t>
  </si>
  <si>
    <t>Name or initials of responsible person:</t>
  </si>
  <si>
    <t xml:space="preserve">Document review. Check the evidences for the qualifications.
Where responsible person is an  external, check evidence of training and technical competence.
</t>
  </si>
  <si>
    <t xml:space="preserve">Name or initials of technical responsible person: </t>
  </si>
  <si>
    <t>Where the PPP records show that the technically responsible person making the choice of the PPPs is an external qualified adviser, technical competence shall be demonstrated via official qualifications or specific training course attendance certificates. Fax and e-mails from advisers, governments, etc. are permissible. 
Where the PPP records show that the technically responsible person making the choice of PPPs is the producer or designated employee, experience shall be complemented by technical knowledge that can be demonstrated via technical documentation (e.g. product technical literature, specific training course attendance, etc.).</t>
  </si>
  <si>
    <t>Document review.</t>
  </si>
  <si>
    <t>Name or initials of technical adviser, designated employee or technically responsible person:</t>
  </si>
  <si>
    <t xml:space="preserve">Name or initials of technical adviser, designated employee or technically responsible person:                            </t>
  </si>
  <si>
    <t>Records shall identify workers who carry out such tasks and can demonstrate competence (e.g. certificate of training and/or records of training with proof of attendance). This shall include compliance with applicable legislation. No N/A.
For aquaculture, cross-reference with Aquaculture module AQ 4.1.1.
In livestock, for workers administering medicines, proof of adequate experience is also required.</t>
  </si>
  <si>
    <t xml:space="preserve">Collect names of relevant staff during site visit and cross-check with records. Check training records for these workers and activities. 
Each person involved in  application or handling of plant protection products shall be checked. For the rest of the people handling and/or administering  chemicals, disinfectants, biocides and/or other hazardous substances and all workers operating dangerous or complex equipment a sample is sufficient.
When the producer or the interviewee does not allow to record the full name of the worker, use initials only.
</t>
  </si>
  <si>
    <t>Names or initials of staff checked:
Type of training + training date: 
and/or 
type of training certificate:
Validity:</t>
  </si>
  <si>
    <t xml:space="preserve"> Check this point whilst checking the training records required in other control points. 
Training records to be reviewed. Evidence of attendance could be with a signature, finger print or photo of the training where people attending can clearly be identified.  
</t>
  </si>
  <si>
    <t xml:space="preserve">Three situations are possible: 
1) Subcontractor is GG certified, or certified against an equivalent benchmarked scheme. List of Equivalent schemes is on the  GG website. Check certificate for validity and scope. 
2) Subcontractor is not GG certified, but a GG CB has already checked the CPCCs that apply to the activity performed by the subcontractor. Check report of the CB regarding compliance with these applicable CPCC. 
3) Subcontractor is neither GG certified nor already checked by a GG CB. Check that evidence of compliance with applicable CPCCs is available on farm or visit the subcontractor. 
</t>
  </si>
  <si>
    <t>Subcontractor(s) including its activity checked:
Identify which of the 3 situations is applicable.</t>
  </si>
  <si>
    <t>Records check. Cross-check with application records and fertilizers seen in the store.</t>
  </si>
  <si>
    <t>The stock inventory (type and amount of PPPs stored, number of units, e.g. bottles, is allowed) shall be updated within a month after there is a movement of the stock (in and out). The stock update can be calculated by registration of supply (invoices or other records of incoming PPPs) and use (treatments/applications), but there shall be regular checks of the actual content to avoid deviations with calculations.</t>
  </si>
  <si>
    <t xml:space="preserve">Records check. Cross-check with CB 7.1.4 (PPP invoices), application records (both CB 7.3.1 and FV 5.8.7) and PPPs seen in the store.
Compare with results of checks of the actual content of the store.
</t>
  </si>
  <si>
    <t>Date of last check of the actual content of the store:</t>
  </si>
  <si>
    <t xml:space="preserve">D, C, X
</t>
  </si>
  <si>
    <t xml:space="preserve">Document check. Identify if there is product handling for other producers. Challenge and  test if the system is working. 
Cross check traceability info with harvest recrods.
</t>
  </si>
  <si>
    <t xml:space="preserve">Name of product, batch/date checked or short description of the traceacbility system:
</t>
  </si>
  <si>
    <t xml:space="preserve">D, X, V </t>
  </si>
  <si>
    <t xml:space="preserve">Segregation and product identification should be verified on-site during operations and following the product flow. </t>
  </si>
  <si>
    <t>Short description of segregation system:</t>
  </si>
  <si>
    <t xml:space="preserve">Visual identification of final product + record check. On site, Select a sample of final product labelled with GGN and trace back to the origin to confirm certification status. 
</t>
  </si>
  <si>
    <t>Name of product, batch/date checked:</t>
  </si>
  <si>
    <t>The check shall be documented to show that the certified and non-certified products are dispatched correctly.</t>
  </si>
  <si>
    <t xml:space="preserve">Check records. Interview person responsible for final check.
</t>
  </si>
  <si>
    <t>Name of product, batch/date checked:
Interviewed person name or initials:</t>
  </si>
  <si>
    <t>Procedures shall be established, documented and maintained, appropriately to the scale of the operation, for identifying certified and, when applicable, non-certified quantities purchased from different sources (i.e. other producers or traders) for all registered products.
Records shall include:
•	Product description
•	GLOBALG.A.P. certified status
•	Quantities of product(s) purchased
•	Supplier details
•	Copy of the GLOBALG.A.P. certificates where applicable
•	Traceability data/codes related to the purchased products
•	Purchase orders/invoices received by the organization being assessed
•	List of approved suppliers</t>
  </si>
  <si>
    <t xml:space="preserve">Visual check that all incoming and stored products are identified as detailed in the procedure. 
Select a sample of incoming product (sample to be selected by CB inspector) and check if the origin is certified. 
For purchased product, check the actual records of delivery/supplier sales documents where the GLOBALG.A.P. status should be indicated and the current online certificate.
</t>
  </si>
  <si>
    <t>Documented procedure identification (name or code + date/edition, etc.):
Name of product, batch/date checked:</t>
  </si>
  <si>
    <t xml:space="preserve">Cross-check records. 
Producers/producer group members shall keep sales records (delivery notes, documented evidence) for all outgoing products (also the ones sold for local market, industry, by-product, etc.). All these sales have to be registered in the individual mass-balance.
Select a sample of sales records per product and check if origin is certified.
Sample the square root of the registered products.
</t>
  </si>
  <si>
    <t xml:space="preserve">Cross-check records. 
check frequency of the mass balance defined by the producer per registered crop, whether it is appropriate to the scale of the operation.
Check mass-balance done by the producer covers all products. The mass-balance shall only contain ‘’owned’’ products and is still required for producers without product handing. In case of “harvest excluded” mass balance is N/A for this product.
Take into consideration the similarities in the handling process. The crop/species selection shall take into account different production and harvest processes and their risks (Crops grouping). Check at least one product per group. 
Select a period and check the mass-balance per product. 
Challenge the production/harvest records with the production area/volume/number to check if yield is realistic.
</t>
  </si>
  <si>
    <t>For each checked product:
Name of product:
Frequency of the mass-balance:
Date of the last mass-balance by the producer:
The mass-balance is checked by the CB for the period :
Quantity of input, output, loss and storage of certified product for the chosen period:
Conclusion (the mass balance is consistent YES/NO):</t>
  </si>
  <si>
    <t>Records check.
Check conversion factor to see if is it realistic (compare with the normal conversion factors for that product, in the region, for the current year). Are there quality control records?
In case there is no product handling (or sales directly from the field takes place), mass-balance is still applicable.
When harvested crops sold from the field (off field delivery) the input = output. The point is in fact N/A. Answer "Yes" and jusitfy it with: off-field delivery.</t>
  </si>
  <si>
    <t>Record conversion factor for products checked for CPCC AF14.2:</t>
  </si>
  <si>
    <t xml:space="preserve">The producer shall have a documented procedure that identifies the type of event that may result in a withdrawal/recall, the persons responsible for making decisions on the possible product withdrawal/recall, the mechanism for notifying the next step in the supply chain and the GLOBALG.A.P. approved certification body, and the methods of reconciling stock. 
The procedures shall be tested annually to ensure that they are effective. This test shall be recorded (e.g. by picking a recently sold batch, identifying the quantity and whereabouts of the product, and verifying whether the next step involved with this batch and the CB can be contacted. Actual communications of the mock recall to the clients are not necessary. A list of phone numbers and e-mails is sufficient). No N/A.
</t>
  </si>
  <si>
    <t xml:space="preserve">Document assessment: completeness of the procedure and records of the mock test.
Check if concept of recall is clear in the procedure (not just a traceability exercise). Check if records and evidences are related to a real batch of products and relevant documents needed to exercise  withdrawal/recall are kept (harvest information, traceability records, delivery notes, type of communications with the relevant clients if applicable, etc.).
Recall procedure test is restricted to producer responsibilities. It is not needed to send faxes/emails to customer (it is enough verifying if customer contact details for test example are available and updated).
In Options 2/Option 1 with QMS the recall procedure may be checked at QMS level.  If applicable, producer's role/task in the recall procedure shall be checked at producer level.
</t>
  </si>
  <si>
    <t>Document identification (name or code + date/edition, etc.):
Date of mock recall test:
Product involved in the mock recall test:</t>
  </si>
  <si>
    <t>Document assessment.
In Options 2 / Option 1multsite with QMS the complaint procedure may be checked at QMS level. If applicable, producer's role/task in the complaint procedure shall be checked at producer level.
Have there been complaints?</t>
  </si>
  <si>
    <t xml:space="preserve"> Document identification (name or code + date/edition, etc.):</t>
  </si>
  <si>
    <t>Not in IFA v 5.2</t>
  </si>
  <si>
    <t>Is rejected and contaminated produce not introduced in the supply chain and is waste material effectively controlled in a way that it does not pose a risk of contamination?</t>
  </si>
  <si>
    <t xml:space="preserve">Produce that poses a microbial food safety hazard is not harvested or is culled. 
Culled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t>
  </si>
  <si>
    <t>Visual assessment.
Interview harvest and produce handling workers.
Review of cleaning schedule.</t>
  </si>
  <si>
    <t>Name or initials of the interviewed persons:</t>
  </si>
  <si>
    <t>According to the risk assessment in CB 5.3.2 and current sector specific standards, does the laboratory analysis consider chemical and physical contamination, and is the laboratory accredited against ISO 17025 or by competent national/local authorities for testing water?</t>
  </si>
  <si>
    <t>If according to the risk assessment and current sector specific standards there is a risk of contamination, the laboratory analysis provides a record of the relevant identified chemical and physical contaminants.
Analysis results from an appropriate laboratory accredited against ISO 17025 or equivalent standard, or laboratories approved for water testing by the competent national/local authorities are available.
 N/A for sub-scope Flowers and Ornamentals.</t>
  </si>
  <si>
    <t>When applicable, review laboratory accreditation/approval evidence.</t>
  </si>
  <si>
    <t>According to the risk assessment, FV 4.1.1, and current sector specific standards, does the laboratory analysis consider microbiological contamination, and is the laboratory accredited against ISO 17025 or by competent national/local authorities for testing water?</t>
  </si>
  <si>
    <t>Review laboratory documentation (accreditation or approval evidences).</t>
  </si>
  <si>
    <t>Lab name:</t>
  </si>
  <si>
    <t>Review laboratory documentation (accreditation evidences).</t>
  </si>
  <si>
    <t>The equipment is kept in a good state of repair with documented evidence of up-to-date maintenance sheets for all repairs, oil changes, etc. undertaken.
E.g.
PPP sprayers: See Annex CB 6 for guidance on compliance with visual inspection and functional tests of application equipment. The calibration of the PPP application machinery (automatic and non-automatic) has been verified for correct operation within the last 12 months and this is certified or documented either by participation in an official scheme (where it exists) or by having been carried out by a person who can demonstrate their competence.
If small handheld measures not individually identifiable are used, then their average capacity has been verified and documented, with all such items in use having been compared to a standard measure at least annually.
Irrigation/fertigation equipment: As a minimum, annual maintenance records shall be kept for all methods of irrigation/fertigation machinery/techniques used.</t>
  </si>
  <si>
    <t>Visual assessment of machinery available in the production site, its identification and status of maintenance.
Cross-check with CB 7.3.6, records of application machinery used.
Check maintenance, internal verification and calibration records.
Calibration/verification of every PPP application equipment shall be checked. For other equipment sensitive to food safety a sample shall be checked and reference to maintainance record is accepted.</t>
  </si>
  <si>
    <t xml:space="preserve">For PPP application equipment available in the production site, in use, and covered by this CPCC  record:
Type of Equipment / Identification:                                                       Date of internal verification / external calibration:                                                                             </t>
  </si>
  <si>
    <t xml:space="preserve">Visual assessment of machinery available in the production site, its identification and status of maintenance.
Cross-check with CB 4.2.5, records of fertilization method.
For a sample of the equipment seen on site, check maintenance, internal verification and calibration records.
</t>
  </si>
  <si>
    <t xml:space="preserve">For other equipment available in the production site, in use, and covered by this CPCC  record:
Type of Equipment / Identification:                                                       Date of internal verification / external calibration:                                                                             </t>
  </si>
  <si>
    <t>Records check or identification of calibration done is visible on the machine.</t>
  </si>
  <si>
    <t>Is the PPP equipment stored in such a way as to prevent product contamination?</t>
  </si>
  <si>
    <t>The equipment used in the application of PPPs (e.g. spray tanks, knapsacks) is stored in a secure way that prevents product contamination or other materials that may enter into contact with the edible part of the harvested products.</t>
  </si>
  <si>
    <t>Visual assessment.</t>
  </si>
  <si>
    <t>Are vehicles used for transport of harvested produce and/or packed product and any equipment used for loading cleaned, and maintained where necessary according to risk?</t>
  </si>
  <si>
    <t xml:space="preserve">Farm vehicles used for loading and transport of harvested produceand/or packed products are cleaned and maintained so as to prevent produce contamination (e.g. soil, dirt, animal manure, spills, etc.).  </t>
  </si>
  <si>
    <t>Visual assessment of vehicles and equipment.
Interview to workers.</t>
  </si>
  <si>
    <t>Type of vehicles and equipment in use:</t>
  </si>
  <si>
    <t>Has the producer completed and signed the 'Food Safety Policy Declaration' included in the IFA checklist?</t>
  </si>
  <si>
    <t>Check the Food Safety Policy Declaration for completeness (name, date and signature). The producer may use the template in the Checklist or develop any other format.</t>
  </si>
  <si>
    <t>Potential intentional threats to food safety in all phases of the operation shall be identified and assessed. Food defense risk identification shall assure that all input is from safe and secured sources. Information of all employees and subcontractors shall be available. Procedures for corrective action shall be in place in case of intentional threat.</t>
  </si>
  <si>
    <t xml:space="preserve">Documented risk assessment for food defense to be reviewed.
This risk assessment addressing intentional contamination is different from food safety risk assessments.
</t>
  </si>
  <si>
    <t>Document identification (name or code + date/edition, etc.):</t>
  </si>
  <si>
    <t>Check risk assessment document.</t>
  </si>
  <si>
    <t>A documented food fraud mitigation plan, specifying the measures the producer has implemented to address the food fraud threats identified is available and implemented.</t>
  </si>
  <si>
    <t xml:space="preserve">Check plan and implementation during site visit. </t>
  </si>
  <si>
    <t>Is the GLOBALG.A.P. word, trademark, GLOBALG.A.P. QR code or logo and the GGN (GLOBALG.A.P. Number) used according to the GLOBALG.A.P. General Regulations and according to the 'Sublicense and Certification Agreement'?</t>
  </si>
  <si>
    <t>The producer/producer group shall use the GLOBALG.A.P. word, trademark, GLOBALG.A.P. QR code or logo and the GGN, GLN or sub-GLN according to the General Regulations Part I, Annex 1 and according to the 'Sublicense and Certification Agreement'. The GLOBALG.A.P. word, trademark, or logo shall never appear on the final product, on the consumer packaging, or at the point of sale. However, the certificate holder can use any and/or all in business-to-business communications. 
GLOBALG.A.P. word, trademark, or logo cannot be in use during the initial (first ever) inspection because the producer is not certified yet and the producer cannot reference to the GLOBALG.A.P. certified status before the first positive certification decision.
N/A for CFM, PPM, GLOBALG.A.P. Aquaculture ova or seedlings, and Livestock, when the certified products are input products, not intended for sale to final consumers and will definitely not appear at the point of sale to final consumers.</t>
  </si>
  <si>
    <t xml:space="preserve">V </t>
  </si>
  <si>
    <t>Visual assessment. Check where the Trademark/Logo is used.</t>
  </si>
  <si>
    <t>Sales invoices and, where appropriate, other documentation related to sales of certified material/products shall include the GGN of the certificate holder AND a reference to the GLOBALG.A.P. certified status. This is not obligatory in internal documentation.
Where producers own a GLN, this shall replace the GGN issued by GLOBALG.A.P. during the registration process.
Positive identification of the certified status is enough on transaction documentation (e.g. "GLOBALG.A.P. certified &lt;product name&gt;"). Non-certified products do not need to be identified as "non-certified". 
Indication of the certified status is obligatory regardless of whether the certified product was sold as certified or not. This cannot be checked during the initial (first ever) inspection, because the producer is not certified yet and the producer cannot reference to the GLOBALG.A.P. certified status before the first positive certification decision.
N/A only when there is a written agreement available between the producer and the client not to identify the GLOBALG.A.P. status of the product and/or the GGN on the transaction documents.</t>
  </si>
  <si>
    <t>Check sales records (invoices, delivery notes, etc).
Cross-check with traceability records to confirm the certified status of the sold product.
In case of initial (first ever) inspection, sales records will not include the GLOBALG.A.P.  reference, but it must be checked that procedures are in place to implement this process after certification is achieved.</t>
  </si>
  <si>
    <t xml:space="preserve">Reference to the GLOBALG.A.P. Status and GGN used (how), type of transaction record checked, reference Nº + date:
In case of an initial inspection, write: "N/A initial inspection''.
</t>
  </si>
  <si>
    <t xml:space="preserve">Check whether the risk assessment covers risks seen during the site visit and it is appropriate to the product/process seen. </t>
  </si>
  <si>
    <t xml:space="preserve">There is a documented hygiene risk assessment covering physical, chemical (incl. allergens)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transport, vehicles, and product storage (also short-term storage at farm). 
The hygiene risk assessment shall be tailored to the activities of the farm, the crops, and the technical level of the business and be reviewed every time risks change and at least annually. No N/A. </t>
  </si>
  <si>
    <t>C, V, I</t>
  </si>
  <si>
    <t>For all registered products, review risk assessment(s) for hygiene during harvest and post-harvest processes.
Visual assessment of harvest and post-harvest processes of different groups of products. Interview personnel working on the field about harvest and post-harvest processes for the registered products.
Challenge the risk assessment(s) to see if all risks present in the different harvest and post-harvest processes have been taken into consideration in the risk assessment(s).</t>
  </si>
  <si>
    <t>Document identification (name or code + date/edition, etc.):
During the inspection, harvest and post harvest processes have been seen for following products:
Record one example per  Crop grouping (as defined in the Crop Specific Rules for harvest inspection of multiple crops):
Harvesting method (manual, mechanical, etc):
Post-harvest process (storage, chemical treatment, trimming, washing, packing, etc.):
Identify where the produce handling is taking place:
In case there are diferent harvest/PH processes within the same product group, these shall be detailed/listed.</t>
  </si>
  <si>
    <t>The farm shall have a hygiene procedure addressing the risks identified in the risk assessment in AF 3.1. The farm shall also have hygiene instructions visibly displayed for workers (including subcontractors) and visitors provided by way of clear signs (pictures) and/or in the predominant language(s) of the workforce. The instructions must also be based on the results of the hygiene risk assessment in AF 3.1 and include at a minimum:
•	The need to wash hands
•	The need to cover skin cuts
•	Limitation on smoking, eating, and drinking to designated areas 
•	Notification of any relevant infections or conditions. This includes any signs of illness (e.g. vomiting, jaundice, diarrhea), whereby these workers shall be restricted from direct contact with the product and food-contact surfaces
•	Notification of product contamination with bodily fluids
The use of suitable protective clothing, where the individuals’ activities might pose a risk of contamination to the product.</t>
  </si>
  <si>
    <t xml:space="preserve">Check completeness, language and if it is displayed in all relevant locations.
All the risks identified  in AF 3.1 were addressed in the hygiene procedure 
</t>
  </si>
  <si>
    <t xml:space="preserve"> Document identification (name or code + date/edition, etc.):
Places where it is displayed:</t>
  </si>
  <si>
    <t xml:space="preserve">Workers with tasks identified in the hygiene procedures shall demonstrate competence during the inspection and there is visual evidence that the hygiene procedures are being implemented. No N/A. </t>
  </si>
  <si>
    <t>Visual evidence and interview.
When the producer or the interviewee does not allow to record the full name of the worker, use initials only.</t>
  </si>
  <si>
    <t>Name or initials of person(s) interviewed:</t>
  </si>
  <si>
    <t xml:space="preserve">Based on the risk assessment, there are documented hygiene procedures for the harvesting and post-harvesting processes. Procedures shall include evaluating whether workers are fit to return to work after illness. </t>
  </si>
  <si>
    <t>D, C.</t>
  </si>
  <si>
    <t>Review and challenge documented hygiene procedures.</t>
  </si>
  <si>
    <t>Visual assessment of harvest and post-harvest processes (if applicable) and/or interview of workers working in these processes.</t>
  </si>
  <si>
    <t>Name or initials of responsible person:
Names or initials of interviewed workers:</t>
  </si>
  <si>
    <t>Visual assessment of hygiene instructions.</t>
  </si>
  <si>
    <t>Record the places where the hygiene instructions are displayed:</t>
  </si>
  <si>
    <t xml:space="preserve">Note name(s) during site visit of the staff interviewed. Check training records for these workers and activities. Seasonal workers, managers and new workers shall also be included. </t>
  </si>
  <si>
    <t xml:space="preserve">Number of workers:
Training date:
Name or initials of the trainer:
</t>
  </si>
  <si>
    <t xml:space="preserve">Smoking, eating, chewing, and drinking are confined to designated areas away from crops awaiting harvest and are never permitted in the produce handling or storage areas, unless indicated otherwise by the hygiene risk assessment. (Drinking water is the exception). </t>
  </si>
  <si>
    <t>Assessment of available procedures, visual assessment, interview to workers.</t>
  </si>
  <si>
    <t>Field sanitation units shall be designed, constructed, and located in a manner that minimizes the potential risk for product contamination and allows direct accessibility for servicing. Fixed or mobile toilets (including pit latrines) are constructed of materials that are easy to clean and they are in a good state of hygiene. Toilets are expected to be in a reasonable proximity (e.g. 500 m or 7 minutes) to place of work. Failure point = no or insufficient toilets in reasonable proximity to place of work. Not applicable is only possible when harvest workers don’t come in contact with marketable produce during harvesting (e.g. mechanical harvesting). Toilets shall be appropriately maintained and stocked. 
(For guidance, see Annex FV 1, 5.4.1)</t>
  </si>
  <si>
    <t>Visual assessment of available toilets.
Interview to harvest workers.</t>
  </si>
  <si>
    <t>Description of toilets and where are they available:</t>
  </si>
  <si>
    <t>Do harvest workers who come into direct contact with the crops have access to appropriate hand-washing equipment and make use of it?</t>
  </si>
  <si>
    <t>Wash stations shall be available and maintained (hand soap, towels) in a clean and sanitary condition to allow workers to clean their hands. Personnel shall wash their hands prior to start of work, after each visit to a toilet, after handling contaminated material, after smoking, or eating, after breaks, prior to returning to work, and at any other time when their hands may have become a source of contamination. 
Water used for handwashing shall at all times meet the microbial standard for drinking water. If this is not possible, sanitizer (e.g. alcohol-based gel) shall be used after washing hands with soap and water with irrigation water quality.
Handwashing stations shall be provided inside or close to toilet facilities. No N/A.</t>
  </si>
  <si>
    <t>Visual assessment of available equipment. 
Interview to harvest workers.</t>
  </si>
  <si>
    <t>Description of hand washing equipment and where is it available:</t>
  </si>
  <si>
    <t>Do workers handling the product on the field or in a facility have access to clean toilets and hand-washing facilities in the vicinity of their work?</t>
  </si>
  <si>
    <t>Visual assessment of available toilets and facilities.
Interview to harvest workers.</t>
  </si>
  <si>
    <t>Description of toilets and facilities, and where are they available:</t>
  </si>
  <si>
    <t>Appropriate measures shall be taken to reduce possible contamination within the growing area. Example subjects to be considered include: Livestock near the field, high concentrations of wildlife in the field, rodents, and domestic animals (own animals, dog walkers, etc.). Where appropriate buffer areas, physical barriers, fences should be used.</t>
  </si>
  <si>
    <t>Visual assessment of production sites.</t>
  </si>
  <si>
    <t>Assessment of the available schedule.
Visual assessment of harvest containers, tools and harvest equipment.</t>
  </si>
  <si>
    <t>Type of harvest containers and equipment in use:
Cleaning (and desinfection) frequency:</t>
  </si>
  <si>
    <t>The written risk assessment can be a generic one but it shall be appropriate to conditions on the farm, including the entire production process in the scope of certification. The risk assessment shall be reviewed and updated annually and when changes that could impact workers' health and safety (e.g. new machinery, new buildings, new plant protection products, modified cultivation practices, etc.) occur. Examples of hazards include but are not limited to: Moving machine parts, power take-off (PTO), electricity, farm machinery and vehicle traffic, fires in farm buildings, applications of organic fertilizer, excessive noise, dust, vibrations, extreme temperatures, ladders, fuel storage, slurry tanks, etc. No N/A.</t>
  </si>
  <si>
    <t xml:space="preserve">Check wheter the risk assessment covers risks seen during the site visit and it is appropriate to the product/process seen. </t>
  </si>
  <si>
    <t>Does the farm have written health and safety procedures addressing issues identified in the risk assessment of AF 4.1.1?</t>
  </si>
  <si>
    <t>The health and safety procedures shall address the points identified in the risk assessment (AF 4.1.1) and shall be appropriate for the farming operations. They shall also include accident and emergency procedures as well as contingency plans that deal with any identified risks in the working situation, etc. The procedures shall be reviewed annually and updated when the risk assessment changes.
The farm infrastructure, facilities and equipment shall be constructed and maintained in such a way as to minimize health and safety hazards for the workers to the extent practical.</t>
  </si>
  <si>
    <t>Cross-check health and safety procedures with the result of the risk assessment.
Interview and visual assessment of implementation of the health and safety procedures..</t>
  </si>
  <si>
    <t>Short description/example of health and safety procedure implemented to deal with identified risks:
Note: Reference to document AF 4.1.1 could be enough where CB is sure that the system is checked by local authorities.</t>
  </si>
  <si>
    <t>Have all people working on the farm received health and safety training according to the risk assessment in AF 4.1.1?</t>
  </si>
  <si>
    <t xml:space="preserve"> Name or initials of person(s) interviewed:</t>
  </si>
  <si>
    <t>Do accident and emergency procedures exist? Are they visually displayed, and are they communicated to all persons associated with the farm activities, including subcontractors and visitors?</t>
  </si>
  <si>
    <t>Permanent accident procedures shall be clearly displayed in accessible and visible location(s) for workers, visitors, and subcontractors. These instructions are available in the predominant language(s) of the workforce and/or pictograms. 
The procedures shall identify the following:
•	The farm's map reference or farm address
•	The contact person(s)
•	An up-to-date list of relevant phone numbers (police, ambulance, hospital, fire-brigade, access to emergency health care on site or by means of transport, supplier of electricity, water, and gas)
Examples of other procedures that can be included:
•	The location of the nearest means of communication (telephone, radio)
•	How and where to contact the local medical services, hospital, and other emergency services. (Where did it happen? What happened? How many injured people? What kind of injuries? Who is calling?)
•	The location of fire extinguisher(s)
•	The emergency exits
•	Emergency cut-offs for electricity, gas, and water supplies 
•	How to report accidents and dangerous incidents
For aquaculture, cross-reference with Aquaculture module AQ 3.1.4.</t>
  </si>
  <si>
    <t>Visual assessment and interview.</t>
  </si>
  <si>
    <t>When required to ensure appropriate action, information (e.g. website, telephone number, material safety data sheets, etc.) is accessible.
For aquaculture, cross-reference with Aquaculture module AQ 3.1.2.</t>
  </si>
  <si>
    <t>Check that information is available for all hazardous substances.</t>
  </si>
  <si>
    <t>Visual assessment. Open the first aid kit, check completeness and expiry date.</t>
  </si>
  <si>
    <t>First aid kit location(s):</t>
  </si>
  <si>
    <t>Are there always an appropriate number of persons (at least one person) trained in first aid present on each farm whenever on-farm activities are being carried out?</t>
  </si>
  <si>
    <t xml:space="preserve">Check how many trained first aiders available in relation with the amount of people working on the farm. 
Check date of first aid trainings and/or certificates.
Are the trained first aiders located on the farm during production activities?
Note: If there are members of staff qualified as medical staff (e.g. nurse or doctor), this qualification is sufficient for that person. No additional 1st aid course for that person required.
</t>
  </si>
  <si>
    <t>Name(s) or initials of persons checked:</t>
  </si>
  <si>
    <t>Visual assessment. Check that protective equipment meets label requirements and/or that protective equipment specification are suitable for the specific use. Interview staff to verify proper use of equipment. Check if there are enough equipment for all relevant staff. Equipment replacements should be available on-farm or can be quickly obtained to ensure protection of workers at all times.</t>
  </si>
  <si>
    <t xml:space="preserve">Visual assessment of equipment cleanliness, storage and disposal.
</t>
  </si>
  <si>
    <t>Visual assessment of changing facilities.</t>
  </si>
  <si>
    <t>Record check. (Records of meetings, records of suggestions by the workers,evidence of follow up by the producer).
Interview workers.</t>
  </si>
  <si>
    <t>Visual assessment and interview. Check that drinking water is potable.</t>
  </si>
  <si>
    <t xml:space="preserve">Visual assessment and check if it is compliant with local regulation. Cross check the maximum number of wokers living on the farm and the number of housing facilities.
</t>
  </si>
  <si>
    <t>If applicable, list the number of workers living on-farm.</t>
  </si>
  <si>
    <t>Visual assessment. Check driving licenses of the drivers.
Check compliance with local regulations.</t>
  </si>
  <si>
    <t>Check also for the periodic review and update of the risk assessment taking into consideration any changes that might have happened since the last year. 
Verify this point after site visit because it is possible that an inspector may detect an unidentified risk durinng the site visit. 
Crosscheck with FV 1.1.1, if applicable.</t>
  </si>
  <si>
    <t xml:space="preserve"> Document identification (name or code + date/edition, etc.):
</t>
  </si>
  <si>
    <t>Review risk assessment for farm site (see  AF 1.2.1).</t>
  </si>
  <si>
    <t>Has a management plan that establishes strategies to minimize the risks identified in the risk assessment (AF 1.2.1) been developed and implemented?</t>
  </si>
  <si>
    <t>A management plan addresses the risks identified in AF 1.2.1 and describes the hazard control procedures that justify that the site in question is suitable for production. This plan shall be appropriate to the farm operations, and there shall be evidence of its implementation and effectiveness. 
NOTE: Environmental risks do not need to be part of this plan and are covered under AF 7.1.1.</t>
  </si>
  <si>
    <t>Cross-check evidences of implementation with the result of the risk assessment.
Interview and visual assessment of implementation of the management plan.</t>
  </si>
  <si>
    <t>Short description of at least one example of strategies implemented to deal with identified risks:</t>
  </si>
  <si>
    <t xml:space="preserve">Has a management plan that establishes and implements strategies to minimize the risks identified in FV 1.1.1 been developed and implemented? </t>
  </si>
  <si>
    <t>Cross-check evidences of implementation with the result of the risk assessment (see AF 1.2.1 / FV 1.1.1).
Interview and visual assessment of implementation of the management plan.</t>
  </si>
  <si>
    <t xml:space="preserve">Crosscheck consistency of reference system with application records (fertilizer, PPP, etc.).
</t>
  </si>
  <si>
    <t>Where the risk assessment indicates potential cross-contamination, the product shall be labeled according to country of production and destination legislation regarding food allergens.</t>
  </si>
  <si>
    <t xml:space="preserve">The control point is not applicable where the written risk assessment about food allergens indicates no potential cross-contamination. 
Where the risk assessment’s section about food allergens indicates potential cross-contamination, the product shall be labeled with food allergens. 
If the risk assessment indicates potential cross-contamination, this requirement is applicable even if there is no packing, product labeling, packaging in final consumer package, or final product labeling. 
When identified in the risk assessment, the allergen notification must be physically indicated on-product, even if there is no usual/common (e.g. etiquette, sticker on the box) product label as the product may go for further processing, be re-packed, or may be mixed or packed with other product. Therefore the recipient must know the potential allergens cross-contamination. 
</t>
  </si>
  <si>
    <t>Risk Assessment document identification (name or code + date/edition, etc.):
Describe risk, when identified</t>
  </si>
  <si>
    <t>Check action plan and check if it covers  environmental risks/possible actions to protect/improve the environment, as seen during the site visit and those are appropriate to the production process seen.</t>
  </si>
  <si>
    <t>There should be tangible actions and initiatives that can be demonstrated 1) by the producer either on the production site or at the local scale or at the regional scale 2) by participation in a group that is active in environmental support schemes concerned with habitat quality and habitat elements. There is a commitment within the conservation plan to undertake a baseline audit of the current levels, location, condition etc., of the fauna and flora on the farm, so as to enable actions to be planned. Within the conservation plan, there is a clear list of priorities and actions to enhance habitats for fauna and flora, where viable, and to increase bio-diversity on the farm.</t>
  </si>
  <si>
    <t>Farm visit and/or document assessment.</t>
  </si>
  <si>
    <t>Record / document assessment.</t>
  </si>
  <si>
    <t>A comprehensive, current, and documented plan that covers wastage reduction, pollution and waste recycling is available. Air, soil, and water contamination shall be considered where relevant along with all products and sources identified in the plan. For aquaculture, cross-reference with Aquaculture module AQ 9.1.1.</t>
  </si>
  <si>
    <t xml:space="preserve">Document assessment.
Cross check that there is a management plan for all the wastes identifed in AF 6.1.1
</t>
  </si>
  <si>
    <t xml:space="preserve">Possible waste products (e.g. paper, cardboard, plastic, oil) and sources of pollution (e.g. fertilizer excess, exhaust smoke, oil, fuel, noise, effluent, chemicals, sheep-dip, feed waste, algae produced during net cleaning) produced by the farm processes have been listed.
For crops, producers shall also take into consideration surplus application mix and tank washings. 
</t>
  </si>
  <si>
    <t xml:space="preserve">Document assessment.
Verify this point after site visit 
</t>
  </si>
  <si>
    <t>Organic waste material is composted and used for soil conditioning. The composting method ensures that there is no risk of pest, disease, or weed carry-over. For aquaculture, cross-reference with Aquaculture module AQ 10.2.2.</t>
  </si>
  <si>
    <t>Check during farm visit and/or document assessment.</t>
  </si>
  <si>
    <t>Waste water resulting from washing of contaminated machinery, e.g. spray equipment, personal protective equipment, hydro-coolers, or buildings with animals, should be collected and disposed of in a way that ensures the minimum impact on the environment and the health and safety of farm staff, visitors and nearby communities as well as legal compliance. For tank washings see CB 7.5.1.</t>
  </si>
  <si>
    <t>Visual assessment and workers interview.</t>
  </si>
  <si>
    <t>Visual assessment of the fields, interview to workers.</t>
  </si>
  <si>
    <t>Record review. Retained seed packaging or plant passport. GLOBALG.A.P. PPM certificate is accepted</t>
  </si>
  <si>
    <t>Review licenses and permits if applicable</t>
  </si>
  <si>
    <t>Record check. Evidence of visual signs of pests and diseases monitored at fixed intervals</t>
  </si>
  <si>
    <t>Records check. For short growing cycle crops (e.g.: cress) consider possible risk regarding pre-harvest interval and residues.</t>
  </si>
  <si>
    <t>Records with the name(s) of the chemical product(s) used by the supplier on the propagation material (e.g. maintaining records/ seed packages, list with the names of the plant protection products (PPP) used, etc.) are available on request. 
Suppliers who hold a GLOBALG.A.P. Plant Propagation Material, equivalent or GLOBALG.A.P. recognized certificate are considered compliant with the control point. N/A for perennial crops.</t>
  </si>
  <si>
    <t>Record check.</t>
  </si>
  <si>
    <t>Document and visual check</t>
  </si>
  <si>
    <t>Does the planting of or trials with (genetically modified organisms GMOs) comply with all applicable legislation in the country of production?</t>
  </si>
  <si>
    <t xml:space="preserve">Document review and records review.             Comment only when GMO is used. 
</t>
  </si>
  <si>
    <t xml:space="preserve">Reference the legal requirements if exist.
</t>
  </si>
  <si>
    <t>Document check.</t>
  </si>
  <si>
    <t>Comment only when GMO is used. Reference to communication evidences:</t>
  </si>
  <si>
    <t>Documents or records check. Consistency between what has been applied with the supporting evidences for crop needs and soil condition.</t>
  </si>
  <si>
    <t>Soil map review.</t>
  </si>
  <si>
    <t>Visual assessment and interview</t>
  </si>
  <si>
    <t>Interview, record check. Methyl Bromide shall not be used even if the local legislation allows it.</t>
  </si>
  <si>
    <t>If soil fumigation is/was used describe it:  date, active ingredient, name or initials of person that gave the authorization.</t>
  </si>
  <si>
    <t>Records check, cross-check with CB 3.7.</t>
  </si>
  <si>
    <t>Records check.</t>
  </si>
  <si>
    <t>If chemicals are used to sterilize substrates for reuse, have the location, the date of sterilization, type of chemical, method of sterilization, name of the operator, and pre-planting interval been recorded?</t>
  </si>
  <si>
    <t xml:space="preserve">If chemicals are used to sterilize substrates, record an example: 
Date of sterilization:                               
Location of sterilization :                       
Method of sterilization:                      
Type of chemical(s) used:                     
Name or initials of Operator:                                
Pre-planting Interval:                 </t>
  </si>
  <si>
    <t>Documentation review. A document/declaration given by supplying company may be enough to demonstrate that the substrate does not come from designated conservation areas.</t>
  </si>
  <si>
    <t>Field, orchard or greenhouse reference and crop?</t>
  </si>
  <si>
    <t>Records shall be kept of all fertilizer applications, detailing the geographical area and the name or reference of the field, orchard, or greenhouse where the registered product crop is located. Records shall also be kept for hydroponic situations and where fertigation is used. No N/A.</t>
  </si>
  <si>
    <t>Records check. The reference used must correspond with the visual identification or reference system established. Sample fertilizer application record for each registered crop.</t>
  </si>
  <si>
    <t>Records check. Cross check with CB 3.1</t>
  </si>
  <si>
    <t>The minimum requirement is to prevent physical cross-contamination between fertilizers (organic and inorganic) and PPPs by using a physical barrier (wall, sheeting, etc.). If fertilizers that are applied together with PPPs (i.e. micronutrients or foliar fertilizers) are packed in a closed container, they can be stored with PPPs.</t>
  </si>
  <si>
    <t xml:space="preserve">Visual assessment.         
If there is more than one storage, the inspector shall visit all of them. Consider liquid organic fertilizer as well.
</t>
  </si>
  <si>
    <t xml:space="preserve">Inorganic fertilizers (e.g. powders, granules, or liquids) are stored in an area that is free from waste, does not constitute a breeding place for rodents, and where spillage and leakage may be cleared away. </t>
  </si>
  <si>
    <t>The storage area for all inorganic fertilizers (e.g. powders, granules, or liquids) is well ventilated and free from rainwater or heavy condensation. Storage cannot be directly on the soil except for lime/gypsum.</t>
  </si>
  <si>
    <t xml:space="preserve">Review the documented risk assessment for completeness. When only using commercially compounded organic fertilizer, a risk assessment is not necessary, but documentary evidence must be supplied with the sourced fertilizer.
Cross-check with FV 4.2.1.
</t>
  </si>
  <si>
    <t xml:space="preserve">Document identification (name or code + date/edition, etc.):
Type of organic fertilizer:                  
</t>
  </si>
  <si>
    <t xml:space="preserve">Visual assessment and interviews during production site tour.
Cross-check records of organic fertilizer applications and harvest.
</t>
  </si>
  <si>
    <t>For each crop for which organic fertilizer is used, record:
Type of organic fertilizer:
Date of organic fertilizer application:
Date of first harvest:
Note: No justiification needed when only  commercial organic fertilizers are used.</t>
  </si>
  <si>
    <t>Comment only when human sewage sludge is used.</t>
  </si>
  <si>
    <t>Records check.  All products within the scope of certification are documented</t>
  </si>
  <si>
    <t>Documentation review. Cross-check with CB 3.1</t>
  </si>
  <si>
    <t>Review the documented risk assessment for completeness, challenge during site inspection.                                            All water sources shall be identified within the risk assessment. Risk assessment shall consider also the change in the condition of the water source (e.g. drought period/flood period).</t>
  </si>
  <si>
    <t xml:space="preserve">Document identification (name or code + date/edition, etc.):
Describe risk, when identified:
</t>
  </si>
  <si>
    <t xml:space="preserve">Review risk assessment for microbiological water quality of water used in all pre-harvest operations.
Visual assessment of production process and production site. Interview personnel working on the field about water sources used. 
Challenge the risk assessment to see if all different uses, water sources and risks have been taken into consideration in the risk assessment.
</t>
  </si>
  <si>
    <t>Document identification (name or code + date/edition, etc.):
Pre-harvest water uses and the associated water sources:
Method of application:</t>
  </si>
  <si>
    <t>Review risk assessment for water management</t>
  </si>
  <si>
    <t>There is a written and implemented action plan, approved by the management within the previous 12 months, which identifies water sources and measures to ensure efficient use and application.
The plan shall include one or more of the following: Maps (see AF 1.1.1), photographs, drawings (hand drawings are acceptable), or other means to identify the location of water source(s), permanent fixtures and the flow of the water system (including holding systems, reservoirs or any water captured for re-use).
Permanent fixtures, including wells, gates, reservoirs, valves, returns, and other above-ground features that make up a complete irrigation system, shall be documented in such a manner as to enable location in the field. The plan shall also assess the need for the maintenance of irrigation equipment. Training and/or retraining of personnel responsible for the oversight or performance duties shall be provided. Short and long-term plans for improvement, with timescales where deficiencies exist, shall be included. This can either be an individual plan or a regional activity that the farm may be participating in or is covered by such activities.</t>
  </si>
  <si>
    <t xml:space="preserve">Action plan review. Cross-check with CB 5.2.1.
Verify implementation. 
</t>
  </si>
  <si>
    <t xml:space="preserve">Review permits/licenses. </t>
  </si>
  <si>
    <t>It is not unusual for specific conditions to be set in the permits/licenses, such as hourly, daily, weekly, monthly, or yearly extraction volumes or usage rates. Records shall be maintained and available to demonstrate that these conditions are being met.</t>
  </si>
  <si>
    <t xml:space="preserve">Review permits/licenses.
Cross-check permits/licenses with water usage/discharge records.
</t>
  </si>
  <si>
    <t>Record specific restrictions checked and complied with:</t>
  </si>
  <si>
    <t>Check during the site visit.</t>
  </si>
  <si>
    <t>Water testing shall be part of the water management plan as directed by the water risk assessment and current sector specific standards or relevant regulations for the crops being grown. There shall be a written procedure for water testing during the production and harvest season, which includes frequency of sampling, who is taking the samples, where the sample is taken, how the sample is collected, the type of test, and the acceptance criteria. 
N/A for sub-scope Flowers and Ornamentals.</t>
  </si>
  <si>
    <t xml:space="preserve">Review the water analysis report if performed.
Cross-check with CB 5.3.2
</t>
  </si>
  <si>
    <t xml:space="preserve">Frequency of the water analysis:
Ref of the water analysis report:
</t>
  </si>
  <si>
    <t>In case of leafy greens (also called potherbs, greens, vegetable greens, leafy greens, or salad greens); is water used on pre-harvest activities analyzed as part of the risk assessment and at a frequency in line with that risk assessment (FV 4.1.1) and no less than indicated in Annex FV1?</t>
  </si>
  <si>
    <t>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FV1). Compliance with the applicable thresholds shall be verified through water tests carried out in a frequency as indicated by the decision tree in Annex FV1 (risk assessment).Water testing regime shall reflect the nature and extent of the water system as well as the type of product. Where substantiallly different water sources are used, they shall be considered separately with regard to sampling. Where one water source services multiple systems or farms it may be possible to treat this as the single origin for sampling purposes.Samples from field level shall be taken from places that are more representative of the water source, usually as close to the point of application as possible.</t>
  </si>
  <si>
    <t xml:space="preserve">Check results of water analysis to see if they comply with local legislation or with WHO recommendations.
Crosscheck the frequency of analysis and parameters analyzed to see if they comply with the results of the risk assessment in FV 4.1.1 and with the decision tree in Annex FV 1.
</t>
  </si>
  <si>
    <t>For each water source record:
Number of water analysis reports for the current season: 
Report #1:
Date of sampling:
Record if result is conform or not to WHO or legal limits:
In case of non-conformance, write down non conformant parameters.
Report #2:
Date of sampling:
Record if result is conform or not to WHO or legal limits:
In case of non-conformance, write down non conformant parameters.
(…)</t>
  </si>
  <si>
    <t xml:space="preserve">Check results of water analysis to see if they comply with local legislation or with WHO recommendations.
Crosscheck the frecuency of analysis and parameteres analyzed to see if they comply with the results of the risk assessment in FV 4.1.1 and with the decision tree in Annex FV 1.
</t>
  </si>
  <si>
    <t>Where required, corrective actions and documentation are available as part of the management plan as identified in the water risk assessment and current sector specific standards.
N/A for sub-scope Flowers and Ornamentals.</t>
  </si>
  <si>
    <t>Review the corrective actions, if applicable. Cross-check with CB 5.3.2</t>
  </si>
  <si>
    <t>Visual assessment and interviews during production site tour. 
Records check.
Challenge validation processes.</t>
  </si>
  <si>
    <t>Record implemented actions:</t>
  </si>
  <si>
    <t>Untreated sewage is not used for irrigation/fertigation or other pre-harvest activities.
Where treated sewage water or reclaimed water is used, water quality shall comply with the WHO published 'Guidelines for the Safe Use of Wastewater and Excreta in Agriculture and Aquaculture 2006'. Also, when there is reason to believe that the water may be coming from a possibly polluted source (i.e. because of a village upstream, etc.) the producer shall demonstrate through analysis that the water complies with the WHO guideline requirements or the local legislation for irrigation water. No N/A.</t>
  </si>
  <si>
    <t>Visual  assessment and water analysis reports check.</t>
  </si>
  <si>
    <t xml:space="preserve">When treated sewage water  is used or in case of doubt of water quality, comments shall contain at least: 
Water source:
Water analysis report (date/laboratory/Ref. No.):   
Describe doubt/risk: 
When no doubt: 
Water sources:
</t>
  </si>
  <si>
    <t>If ice (or water) is used during any operations relating to harvest or cooling, does it meet the microbial standards for drinking water, and is it handled under sanitary conditions to prevent produce contamination?</t>
  </si>
  <si>
    <t xml:space="preserve">Any ice or water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t>
  </si>
  <si>
    <t>Visual assessment of harvest and cooling operations and/or interview to workers.
Assessment of water analysis reports to see if water meets standards for drinking water.
In case of cranberries, see microbial quality of water analyzed.</t>
  </si>
  <si>
    <t>Record operations in which water is used during harvest or cooling:
Date of water analysis report checked:</t>
  </si>
  <si>
    <t>Visual assessment of post harvest washing process. Check water sources and if there are water storage tanks, etc.
Interview responsible person on water sources used and point of sampling. 
Assessment of water analysis performed during the last twelve months. See if water complies with required parameters (local legislation or WHO thresholds).</t>
  </si>
  <si>
    <t xml:space="preserve">Water source:                                                                             
Date of analysis:   </t>
  </si>
  <si>
    <t>Visual assessment of post harvest treatments process. Check water sources and if there are water storage tanks, etc.
Interview responsible person on water sources used and point of sampling. 
Assessment of water analysis performed during the last twelve months. See if water complies with required parameters (local legislation or WHO thresholds).</t>
  </si>
  <si>
    <t>Visual assessment of re-circulation and filtering system.
Interview responsible person on disinfection and monitoring methods.
Records check (pH and disinfectant concentration monitoring records, filtering system cleaning schedule/procedure).</t>
  </si>
  <si>
    <t xml:space="preserve">Visual assessment and interview. 
What kind of tools are used for the calcuation?
</t>
  </si>
  <si>
    <t>Are records for crop irrigation/fertigation water usage and for the previous individual crop cycle(s) with total application volumes maintained?</t>
  </si>
  <si>
    <t>Documentation review.</t>
  </si>
  <si>
    <t xml:space="preserve">Name or initials of technical adviser or designated employee (if not the producer her/himself):                            </t>
  </si>
  <si>
    <t>Prevention</t>
  </si>
  <si>
    <t>Visual or/and record check. Check at least two activities per registered crop.</t>
  </si>
  <si>
    <t>Example of prevention</t>
  </si>
  <si>
    <t>Example of observation and Monitoring:</t>
  </si>
  <si>
    <t>Example of intervention:</t>
  </si>
  <si>
    <t>Records check. Cross check application records with PPP label instructions.</t>
  </si>
  <si>
    <t>Document review. List of approved PPPs in the country of production is available/accessible for the registered crops.
If the list is printed, it has to be dated. If the source is an official webpage that is contiuosly available, no date is needed, but it has to be proved that the information is available at all time.</t>
  </si>
  <si>
    <t xml:space="preserve">Date and reference of the source of information:                                   </t>
  </si>
  <si>
    <t>All the PPPs applied are officially and currently authorized or permitted by the appropriate governmental organization in the country of application. Where no official registration scheme exists, refer to the GLOBALG.A.P. guideline on this subject (Annex CB 3) as well as the 'FAO International Code of Conduct on the Distribution and Use of Pesticides'. Refer also to Annex CB 3 for cases where the producer takes part in legal field trials for final approval of PPPs by the local government. No N/A.</t>
  </si>
  <si>
    <t xml:space="preserve">For all registered products, cross-check the PPP application records CB 7.3.1, with invoices CB 7.1.4, stock inventory CB 7.7.13, list of approved PPPs CB 7.1.1 and cross check with the PPP's in the store CB 7.7.11. </t>
  </si>
  <si>
    <t>Record at least on example of PPP (Product trade names) checked per Crop grouping. (In this case it is not the Crop grouping defined regarding food safety risks during harvest/PH, but the Crop grouping shall be based on similarities in PPP applications.):</t>
  </si>
  <si>
    <t xml:space="preserve">Cross-check the post-harvest PPP application records (FV 5.8.7), with invoices (CB 7.1.4), stock inventory (CB 7.7.13), list of approved post-harvest PPPs (FV 5.8.3) and cross check with post-harvest PPPs stored (FV 5.8.6). </t>
  </si>
  <si>
    <t>Record PPP (Product trade names) checked (at least one per registered crop with post-harvest treatment):</t>
  </si>
  <si>
    <t>Document review. List of approved post-harvest PPPs in the country of production is available/accessible for the registered crops with post-harvest treatments.</t>
  </si>
  <si>
    <t>All the PPPs applied to the crop are suitable and can be justified (according to label recommendations or official registration body publication) for the pest, disease, weed or target of the PPP. If the producer uses an off-label PPP, there shall be evidence of official approval for use of that PPP on that crop in that country. No N/A.</t>
  </si>
  <si>
    <t xml:space="preserve">Document review and cross-check PPP application records with PPP label instructions.
Inspector has to sample PPPs from application records and check the label to verify if PPP is appropriate for the target.
</t>
  </si>
  <si>
    <t>I, X</t>
  </si>
  <si>
    <t>Interview workers doing the post-harvest treatments on post-harvest PPP application process and active ingredients applied.
Cross-check with label instructions.</t>
  </si>
  <si>
    <t>Verify during site visit.
Interview with workers.</t>
  </si>
  <si>
    <t>Are records of all PPP applications kept and do they include the following minimum criteria:
Crop name and/or variety
• Application location
• Date and end time of application
• Product trade name and active ingredient
• Pre-harvest interval</t>
  </si>
  <si>
    <t>All PPP application records shall specify: 
• The crop and/or variety treated. No N/A.
• The geographical area, the name or reference of the farm, and the field, orchard or greenhouse where the crop is located. No N/A.
•  The exact dates (day/month/year) and end time of the application. The actual date (end date, if applied more than one day) of application shall be recorded. Producers need not record end times, but in these cases it shall be considered that application was done at the end of the day recorded. This information shall be used to crosscheck compliance with the pre-harvest intervals. No N/A.
•  The complete trade name (including formulation) and active ingredient or beneficial organism with scientific name. The active ingredient shall be recorded or it shall be possible to connect the trade name information to the active ingredient. No N/A.
•  The pre-harvest interval has been recorded for all PPP applications where a pre-harvest interval is stated on the product label or, if not on label, as stated by an official source. No N/A unless Flowers and Ornamentals Certification.</t>
  </si>
  <si>
    <t xml:space="preserve">Records check. </t>
  </si>
  <si>
    <t xml:space="preserve">Record here at least one example per  Crop grouping (In this case it is not the Crop grouping defined regarding food safety risks during harvest/PH, but the Crop grouping shall be based on similarities in PPP applications.), covering the justifications:
- Crop name and/or variety
- Application location
- Date and end time of application
- Product trade name and active ingredient
- Pre-harvest interval
</t>
  </si>
  <si>
    <t>Operator?</t>
  </si>
  <si>
    <t>Records check.
Cross-check with the info in AF 4.2.2</t>
  </si>
  <si>
    <t>Justification for application?</t>
  </si>
  <si>
    <t>Records check.
Cross-check with CB 6.3.</t>
  </si>
  <si>
    <t>Technical authorization for application?</t>
  </si>
  <si>
    <t>Records check.
Cross-check with the info in CB 7.2.1.</t>
  </si>
  <si>
    <t>Product quantity applied?</t>
  </si>
  <si>
    <t xml:space="preserve">Records check. The inspector shall check that the quantity (considering the machinery used) is feasible to be applied on the area in the time/date registered in the records.
Check that the total quantity applied on the crops is not exceeding the label instructions.
Recording shall include the ACTUAL amount of PPP (weight or volume) or the total quantity of water (or other carrier) AND dosage (e.g. g/L).
</t>
  </si>
  <si>
    <t>Application machinery used?</t>
  </si>
  <si>
    <t>The application machinery type (e.g. knapsack, high volume, U.L.V., via the irrigation system, dusting, fogger, aerial, or another method) for all the PPPs applied (if there are various units, these are identified individually) is detailed in all PPP application records. If it is always the same unit of application machinery (e.g. only 1 boom sprayer), it is acceptable to record the details only once. No N/A.</t>
  </si>
  <si>
    <t xml:space="preserve">Record here minimum one example per registered crop with post-harvest treatment, covering the justifications:
- Identity of harvested crops (i.e. lot or batch of produce); 
- Location 
- Application dates 
- Type of treatment 
- Product trade name and active ingredient 
- Product quantity
</t>
  </si>
  <si>
    <t>Records check.
Cross-check with AF 4.2.2 (trained workers)</t>
  </si>
  <si>
    <t>Records check.
Cross-check with lable instructions.</t>
  </si>
  <si>
    <t>Weather conditions at time of application?</t>
  </si>
  <si>
    <t>The producer shall demonstrate that all pre-harvest intervals have been complied with for PPPs applied to the crops, through the use of clear records such as PPP application records and crop harvest dates. Specifically in continuous harvesting situations, there are systems in place in the field, orchard or greenhouse (e.g. warning signs, time of application, etc.) to ensure compliance with all pre-harvest intervals. Refer to CB 7.6.4. No N/A, unless Flowers and Ornamentals production.</t>
  </si>
  <si>
    <t>For all registered products, cross check records e.g. PPP application records, harvest records, packing house delivery notes, etc. with PPP label document.</t>
  </si>
  <si>
    <t>Record one example per  Crop grouping  including harvest date, PPP application date and the PHI. 
(In this case it is not the Crop grouping defined regarding food safety risks during harvest/PH, but the Crop grouping shall be based on similarities in PPP applications.):</t>
  </si>
  <si>
    <t>Interview and visual assessment of written instructions/pressure rinsing equipment and content of empty containers.</t>
  </si>
  <si>
    <t>Record the use of equipment or instructions.</t>
  </si>
  <si>
    <t>Visual assessment. Cross-check with records of disposal, if applicable.</t>
  </si>
  <si>
    <t>Visual assessment of empty containers storage according to the requirements of the official collection and diposal scheme.
Cross check with AF 6.1.1 and AF 6.2.1.
Review records of disposal.</t>
  </si>
  <si>
    <t>Name of the collection system:
Date of last record of disposal and amount of empty containers disposed.</t>
  </si>
  <si>
    <t>Document review, interview of staff and visual inspection.</t>
  </si>
  <si>
    <t>Identification of applicable legislation  (name or code + date/edition, etc.):</t>
  </si>
  <si>
    <t>Visual assessment of PPP store and other places in the production site where PPP containers may be stored.
Cross-check with PPP invoices (CB 7.1.4), stock inventory (CB 7.7.13) and list of approved PPP (CB 7.1.1)</t>
  </si>
  <si>
    <t xml:space="preserve">Interview and ask the way of disposal, see the disposal location and check records accordingly. </t>
  </si>
  <si>
    <t>Can the producer demonstrate that information regarding the maximum residue levels (MRLs) of the country(ies) of destination (i.e. market(s) in which the producer intends to trade) is available?</t>
  </si>
  <si>
    <t xml:space="preserve">Document assessment. Cross-check with application form of the producer where the countries of destination (COD) are declared. </t>
  </si>
  <si>
    <t xml:space="preserve">List of countries of destination per crop, the producer has up to date information about:
(In case the destination is an EU country, indicate only 'EU').
</t>
  </si>
  <si>
    <t>There is documented evidence to demonstrate that the producer considers all post-harvest biocides and plant protection products applications under control point CB 7.6, and acts accordingly.</t>
  </si>
  <si>
    <t>D, X, I</t>
  </si>
  <si>
    <t xml:space="preserve">Document review. Review risk assessment in CB 7.6.3 to see if post-harvest treatments have been taken into account.
Interview responsible person regarding sampling of produce from the field and/or after the produce handling/post-harvest treatment process.
Cross-check risk assessment with the laboratory result(s), to see if the frequency of analysis defined in the risk assessment is complied with. 
MRL analysis tests shall be available for all registered products with post-harvest treatments and active ingredients applied post-harvest have to be included in the list of analyzed ingredients (except those justified by the risk assessment). Cross-check with FV 5.8.7.
Detectable residues shall be compliant with the MRLs in declared COD. Confirm COD list checked and to be included in the on line certificate.         </t>
  </si>
  <si>
    <t>In case the registered products are not part of an RMS, record one residue analysis per registered product with post-harvest treatment:
Date of analysis:                                             Product:                                            
Laboratory and Ref. No.:
COD the product complies with:</t>
  </si>
  <si>
    <t xml:space="preserve">Review of the written risk assessment and assure that it is crop specific, realistic and complete. It shall include as conclusion an analysis program per crop: number of analysis, when and where to take the sample and type of analysis.
In case of post harvest treatments, these must be included in the risk assessment. Cross-check with FV 5.8.7.
In case of crops taking part of the Residue Monitoring System, audit the RMS according to Annex CB 5B.
In case the RMS has been audited by another GLOBALG.A.P. approved CB, review report of assessment to ensure all applicable requirements have been assessed and are compliant. 
Cross-check that all crops mentioned as taking part of the RMS are effectively covered by the mentioned RMS.
</t>
  </si>
  <si>
    <t xml:space="preserve">Risk assessment identification (name or code + date/edition, etc.) and frequency of analysis to be done per crop.
Record (if applicable) crops for which the risk assessment has concluded there is no need to take analysis.
Record (if applicable) active ingredients which are justified not to be analysed by the risk assessment performed.
Record (if applicable) crops that participate in a Residue Monitoring System.
 If the RMS has been audited by another auditor/CB, record:1) Date of assessment, 2) Name of the certification body, 3) Inspector name, 4) Details of the RMS.
</t>
  </si>
  <si>
    <t xml:space="preserve">Document review.
Cross-check risk assessment with the laboratory result(s), to see that frequency of analysis defined in the risk assessment is complied with. 
MRL analysis tests shall be available for all registered products (except those justified by the risk assessment) and detectable residues shall be compliant with the MRLs in declared COD. Confirm COD list checked and to be included in the online certificate.         
MRL analysis tests shall include all active ingredients used during the PPP applications (cross check with CB 7.3.1 and  FV 5.8.7). If some active ingredients are not tested this shall be justified based on the risk assessment.
</t>
  </si>
  <si>
    <t>In case the registered crops are not part of an RMS, record one residue analysis per registered product:
Date of analysis:                                             Product:                                            
Laboratory and Ref. No.:
COD the product complies with:</t>
  </si>
  <si>
    <t>If preparations, such as plant strengtheners, soil conditioners, or any other such substances are used on certified crops, be they home-made or purchased, records shall be available. These records shall include the name of the substance (e.g. plant from which it derives), the crop, the field, the date, and the amount applied. In case of purchased products, also the trade or commercial name, if applicable, and the active substance or ingredient, or the main source (e.g. plants, algae, mineral, etc.) shall be recorded. If in the country of production, a registration scheme for this substance(s) exists, it has to be approved. 
Where the substances do not require registration for use in the country of production, the producer shall make sure that the use does not compromise food safety.
Records of these materials must contain information about the ingredients where available, and if there is a risk of exceeding MRLs, CB 7.6.2 must be met.</t>
  </si>
  <si>
    <t>Interview personnel on possible use of other substances. 
Check application records.
Cross check with CB 7.1.1 (current list of plant protection products that are authorized in the country of production for use on crops being grown).
Where the substances do not require registration for use in the country of production, review evidences that it does not compromise food safety.</t>
  </si>
  <si>
    <t>In case other substances are used, record  minimum one example per crop covering the justifications:
- Crop name and/or variety
- Name of the substance (e.g. plant from which it derives),
- The trade name (if purchased product), 
- The field, date, and amount.</t>
  </si>
  <si>
    <t>Visual assessment. Check compliance with the local regulations, if any.
Check records of verification for containers and scales.</t>
  </si>
  <si>
    <t>Detail if a permit is needed:
Record date of last verification for scales and containers:</t>
  </si>
  <si>
    <t>The PPP storage facilities have sufficient and constant ventilation of fresh air to avoid a build-up of harmful vapors. No N/A.</t>
  </si>
  <si>
    <t>The minimum requirement is to prevent cross-contamination between PPPs and other surfaces or materials that may enter into contact with the edible part of the crop by the use of a physical barrier (wall, sheeting, etc.). No N/A.</t>
  </si>
  <si>
    <t>Visual assessment, crosscheck names with trained persons (AF 4.2.2)</t>
  </si>
  <si>
    <t>Name or initials of persons that have access to the store:</t>
  </si>
  <si>
    <t>Are PPPs approved for use on the crops registered for GLOBALG.A.P. certification stored separately within the storage facility from PPPs used for other purposes?</t>
  </si>
  <si>
    <t>Visual assessment, cross-check with CB 7.1.1, CB 7.1.2 and CB 7.1.3.</t>
  </si>
  <si>
    <t>For sample of PPP containers seen in the store, record complete PPP trade name:
Note: For this CP a photo can be useful as justification.</t>
  </si>
  <si>
    <t>Storage location:</t>
  </si>
  <si>
    <t>The PPP storage facilities have retaining tanks or products are bunded according to 110 % of the volume of the largest container of stored liquid, to ensure that there cannot be any leakage, seepage, or contamination to the exterior of the facility. No N/A.</t>
  </si>
  <si>
    <t>The PPP storage facilities and all designated fixed filling/mixing areas are equipped with a container of absorbent inert material such as sand, floor brush and dustpan, and plastic bags that must be in a fixed location to be used exclusively in case of spillage of PPPs. No N/A.</t>
  </si>
  <si>
    <t>Records review and interview with workers.
Medical reports may be not avialable as, in general, they are confidential. 
There has to be evidence that the producer provides the workers the option of being voluntarily submitted to health checks.</t>
  </si>
  <si>
    <t xml:space="preserve">Interview personnel responsible for mixing PPPs. 
Check if the mixing and filling area/s is/are suitable.
Cross-check if the correct equipment for mixing is being used according to the PPP label. 
Cross-check with AF 4.4.1, (protective equipment) AF 4.4.2 (protective equipment storage, washing and disposal), CB 7.7.1 (PPP storage), CB 7.7.9 (equipment for spillage), CB 7.7.14 (visible emergency procedure) and CB 7.7.15 (first aid kit, eye-washing, clean water).
Pay attention to compliance with above mentioned CPCC when mixing/filling is done on the field.
</t>
  </si>
  <si>
    <t>Interview and visual assessment.</t>
  </si>
  <si>
    <t>Interview personnel working on the field to see if they are familiar about the procedure for re-entry times. Cross-check what they say with the written procedure.
Visual assessment of signs available/in use on-field or in greenhouse.
Cross check re-entry times defined with information in the PPP labels.</t>
  </si>
  <si>
    <t>Short description of procedure in use (signs used, name or initials of responsible person, re-entry times in use):</t>
  </si>
  <si>
    <t>Records check. Cross-check with CB 7.7.13 (PPP stock inventory).</t>
  </si>
  <si>
    <t>Visual assessment of harvest and post-harvest processes (if applicable) and/or interview to workers.</t>
  </si>
  <si>
    <t>Detail where is produce stored after harvest and for how long:
If produce is packed directly in the field, where is it stored afterwards and for how long:</t>
  </si>
  <si>
    <t>Visual assessment of collection/storage/distribution points and interview to workers.
Records check.</t>
  </si>
  <si>
    <t>Visual assessment of packing material storage.
Interview to workers.
Assessment of packing material documents (labels, certificates, manufacturers declarations, etc.)</t>
  </si>
  <si>
    <t>Packing material checked:</t>
  </si>
  <si>
    <t>Visual assessment.
Document / label assessment.</t>
  </si>
  <si>
    <t>Review of available written procedures.</t>
  </si>
  <si>
    <t>Interview responsible person on how the pest control system works.</t>
  </si>
  <si>
    <t xml:space="preserve"> Name or initials of the interviewed persons:</t>
  </si>
  <si>
    <t xml:space="preserve">Visual assessment of facilities (placement of baits, closure of buildings, packing material storage, etc.).
Are there evidences of pests presence (incl. Rodents, birds, insects, etc.)? </t>
  </si>
  <si>
    <t xml:space="preserve">This point is not applicable when final packing does not take place (in field or in facility) under the ownership of the GLOBALG.A.P. certificate holder.
For product labeling according to the food regulations of the country of intended sale: The country of intended sale shall be identified by either demonstrating communication with clients confirming the intended market(s), or by selecting the specific country(ies) (or group of countries) in which produce is intended to be traded in, and presenting evidence of compliance with label requirements that meet the current applicable food regulations of that country. Where a group of countries is targeted together for trading, the product label content meets the strictest current applicable food regulations in the group. 
</t>
  </si>
  <si>
    <t xml:space="preserve">For product labeling according to the food regulations of the country of intended sale: Record the list of countries of intended sale for at least one product per crop grouping (defined regarding food safety risks during harvest/PH).
For product labeling according to customer specifications: Record the list of customers for at least one product per crop grouping (defined regarding food safety risks during harvest/PH). </t>
  </si>
  <si>
    <t>Major Must No N/A</t>
  </si>
  <si>
    <t>The records of all fertilizer applications shall include:
Date(s)</t>
  </si>
  <si>
    <t>Do records of all applications of soil and foliar fertilizers, both organic and inorganic, include the following criteria: 
Application dates?</t>
  </si>
  <si>
    <t>Do records of all applications of soil and foliar fertilizers, both organic and inorganic, include the following criteria: 
Applied fertilizer types?</t>
  </si>
  <si>
    <t>Do records of all applications of soil and foliar fertilizers, both organic and inorganic, include the following criteria: 
Applied quantities?</t>
  </si>
  <si>
    <t>Do records of all applications of soil and foliar fertilizers, both organic and inorganic, include the following criteria: 
Method of application?</t>
  </si>
  <si>
    <t>Do records of all applications of soil and foliar fertilizers, both organic and inorganic, include the following criteria: 
Operator details?</t>
  </si>
  <si>
    <t>Are all fertilizers stored:
Separately from PPPs?</t>
  </si>
  <si>
    <t>Are all fertilizers stored:
Not together with harvested products?</t>
  </si>
  <si>
    <t>Are all fertilizers stored:
In a covered area?</t>
  </si>
  <si>
    <t>Are all fertilizers stored:
In a clean area?</t>
  </si>
  <si>
    <t>Are all fertilizers stored:
In a dry area?</t>
  </si>
  <si>
    <t>Are all fertilizers stored:
In an appropriate manner that reduces the risk of contamination of water sources?</t>
  </si>
  <si>
    <t>The records of all fertilizer applications shall include:
Name and type</t>
  </si>
  <si>
    <t>The records of all fertilizer applications shall include:
Geographical area and the name or reference of the field, orchard, or greenhouse</t>
  </si>
  <si>
    <t>The records of all fertilizer applications shall include:
Amount (rate or concentration as applicable)</t>
  </si>
  <si>
    <t xml:space="preserve">Major Must </t>
  </si>
  <si>
    <t>Are plant protection products stored in a location that is: 
Sound?</t>
  </si>
  <si>
    <t>Are plant protection products stored in a location that is: 
Appropriate to the temperature conditions?</t>
  </si>
  <si>
    <t>Are plant protection products stored in a location that is:: 
Well ventilated (in the case of walk-in storage)?</t>
  </si>
  <si>
    <t>Are plant protection products stored in a location that is:: 
Well lit?</t>
  </si>
  <si>
    <t>Are plant protection products stored in a location that is:: 
Located away from other materials?</t>
  </si>
  <si>
    <t xml:space="preserve">The records of all fertilizer applications shall include: 
Name of the applicator </t>
  </si>
  <si>
    <t>Removed in IFA v6 
No Method of application in IFA v6</t>
  </si>
  <si>
    <t>Removed in IFA v6 
No requirement for records on seed/planting rate, sowing/planting date in IFA v6</t>
  </si>
  <si>
    <t>IFA v5.4-1-GFS Control Point
IFA v6 GFS principle</t>
  </si>
  <si>
    <t>IFA 5.4-1-GFS Compliance Criteria
IFA v6 GFS criteria</t>
  </si>
  <si>
    <t>BLANK</t>
  </si>
  <si>
    <t>V5 Sort 2</t>
  </si>
  <si>
    <t>TableID 2</t>
  </si>
  <si>
    <t>Version 2</t>
  </si>
  <si>
    <t>V6 Sort 2</t>
  </si>
  <si>
    <t>ID 2</t>
  </si>
  <si>
    <t>Section 2</t>
  </si>
  <si>
    <t>Nº 2</t>
  </si>
  <si>
    <t>IFA v5.4-1-GFS Control Point
IFA v6 GFS principle 2</t>
  </si>
  <si>
    <t>Level 2</t>
  </si>
  <si>
    <t>Answer 2</t>
  </si>
  <si>
    <t>Justification 2</t>
  </si>
  <si>
    <t>Method 2</t>
  </si>
  <si>
    <t>Audit method explanation 2</t>
  </si>
  <si>
    <t>Justification guideline (visible to producers) 2</t>
  </si>
  <si>
    <t>Justification guideline (visible only to CB and GLOBALG.A.P. Secretariat) 2</t>
  </si>
  <si>
    <t>LevelA 2</t>
  </si>
  <si>
    <t>Short Level 2</t>
  </si>
  <si>
    <t>v6 Status 2</t>
  </si>
  <si>
    <t>IFA 5.4-1-GFS Compliance Criteria
IFA v6 GFS criteria 2</t>
  </si>
  <si>
    <t>AF 01.01.02</t>
  </si>
  <si>
    <t>Is a recording system established for each unit of production or other area/location to provide a record of the livestock/aquaculture production and/or agronomic activities undertaken at those locations?</t>
  </si>
  <si>
    <t>Current records shall provide a history of GLOBALG.A.P. production of all production areas. No N/A.</t>
  </si>
  <si>
    <t xml:space="preserve">Complete this control point after site visit and record inspection for all registered products.  
</t>
  </si>
  <si>
    <t>Review of the production period (growing cycle) per crop grouping:</t>
  </si>
  <si>
    <t>     </t>
  </si>
  <si>
    <t>v6-254</t>
  </si>
  <si>
    <t>AF 01.02.03</t>
  </si>
  <si>
    <t>AF 01.02.04</t>
  </si>
  <si>
    <t>AF 01.02.05</t>
  </si>
  <si>
    <t>AF 03.06</t>
  </si>
  <si>
    <t>AF 03.07</t>
  </si>
  <si>
    <t>AF 04.05.06</t>
  </si>
  <si>
    <t>AF 05.02</t>
  </si>
  <si>
    <t>AF 05.03</t>
  </si>
  <si>
    <t>AF 06.02.06</t>
  </si>
  <si>
    <t>AF 06.02.07</t>
  </si>
  <si>
    <t>AF 06.02.08</t>
  </si>
  <si>
    <t>AF 06.02.09</t>
  </si>
  <si>
    <t>AF 06.02.10</t>
  </si>
  <si>
    <t>AF 07.02.02</t>
  </si>
  <si>
    <t>AF 07.02.03</t>
  </si>
  <si>
    <t>AF 07.02.04</t>
  </si>
  <si>
    <t>AF 07.02.05</t>
  </si>
  <si>
    <t>CB 04.01.02</t>
  </si>
  <si>
    <t>CB 05.04.03</t>
  </si>
  <si>
    <t>CB 06.06</t>
  </si>
  <si>
    <t>CB 06.07</t>
  </si>
  <si>
    <t>CB 06.08</t>
  </si>
  <si>
    <t>CB 06.09</t>
  </si>
  <si>
    <t>FV 04.03.02</t>
  </si>
  <si>
    <t>CB 05.01.02</t>
  </si>
  <si>
    <t>CB 05.01.03</t>
  </si>
  <si>
    <t>FV-Smart 28.01.06</t>
  </si>
  <si>
    <t>CB 05.02.04</t>
  </si>
  <si>
    <t>v5-254</t>
  </si>
  <si>
    <t>CB 03.06</t>
  </si>
  <si>
    <t>Has the producer taken into account the nutrient contribution of organic fertilizer applications?</t>
  </si>
  <si>
    <t>An analysis from the supply is carried out or recognized standard values are used, which take into account the contents of NPK nutrients (nitrogen (N), phosphorus (P), potassium (K)) in organic fertilizer applied in order to avoid soil contamination.</t>
  </si>
  <si>
    <t xml:space="preserve">Document review and cross check implementation with CB 4.4.2 and CB 4.2.4.
Ask if standard values for N.P.K nutrients are used or laboratory analysis?  
</t>
  </si>
  <si>
    <t>v6-255</t>
  </si>
  <si>
    <t>v5-255</t>
  </si>
  <si>
    <t>CB 07.06.02</t>
  </si>
  <si>
    <t>Has action been taken to meet the MRLs of the market in which the producer is intending to trade the produce?</t>
  </si>
  <si>
    <t>Where the MRLs of the market in which the producer is intending to trade the produce are stricter than those of the country of production, the producer or the producer's customer shall demonstrate that during the production cycle these MRLs have been taken into account (i.e. modification where necessary of PPP application regime and/or use of produce residue testing results).</t>
  </si>
  <si>
    <t>Interview the producer regarding actions taken during the production circle. Check records for evidence of these actions.</t>
  </si>
  <si>
    <t>Record example of action taken.</t>
  </si>
  <si>
    <t>v6-256</t>
  </si>
  <si>
    <t>v5-256</t>
  </si>
  <si>
    <t>FV 05.01.04</t>
  </si>
  <si>
    <t>Have workers received specific training in hygiene before harvesting and handling produce?</t>
  </si>
  <si>
    <t xml:space="preserve">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t>
  </si>
  <si>
    <t>Check training records. 
Cross-check the names of workers present in the harvest and post-harvest processes with the evidences of attendance to the hygiene trainings.</t>
  </si>
  <si>
    <t>Training dates:
Cross-checked names or initials:</t>
  </si>
  <si>
    <t>v6-257</t>
  </si>
  <si>
    <t>v5-257</t>
  </si>
  <si>
    <t>merged</t>
  </si>
  <si>
    <t>AF 17.01</t>
  </si>
  <si>
    <t xml:space="preserve">Does the producer have a documented procedure for non-conforming products and has it been implemented? </t>
  </si>
  <si>
    <t>A documented procedure is in place specifying that all non-conforming products shall be clearly identified and quarantined as appropriate. These products shall be handled or disposed of according to the nature of the problem and/or specific customer requirements.</t>
  </si>
  <si>
    <t xml:space="preserve">Check procedure and implementation during site visit. </t>
  </si>
  <si>
    <t>Application dates?</t>
  </si>
  <si>
    <t>Applied fertilizer types?</t>
  </si>
  <si>
    <t>Applied quantities?</t>
  </si>
  <si>
    <t>Method of application?</t>
  </si>
  <si>
    <t>Operator details?</t>
  </si>
  <si>
    <t>Separately from PPPs?</t>
  </si>
  <si>
    <t>In a covered area?</t>
  </si>
  <si>
    <t>In a clean area?</t>
  </si>
  <si>
    <t>In a dry area?</t>
  </si>
  <si>
    <t>In an appropriate manner that reduces the risk of contamination of water sources?</t>
  </si>
  <si>
    <t>Not together with harvested products?</t>
  </si>
  <si>
    <t>Sound?</t>
  </si>
  <si>
    <t>Appropriate to the temperature conditions?</t>
  </si>
  <si>
    <t>Well ventilated (in the case of walk-in storage)?</t>
  </si>
  <si>
    <t>Well lit?</t>
  </si>
  <si>
    <t>Located away from other materials?</t>
  </si>
  <si>
    <t>AF 1.1.1</t>
  </si>
  <si>
    <t>AF 1.1.2</t>
  </si>
  <si>
    <t>AF 1.2.1</t>
  </si>
  <si>
    <t>AF 1.2.2</t>
  </si>
  <si>
    <t>AF 2.1</t>
  </si>
  <si>
    <t>AF 2.2</t>
  </si>
  <si>
    <t>AF 2.3</t>
  </si>
  <si>
    <t>AF 3.1</t>
  </si>
  <si>
    <t>AF 3.2</t>
  </si>
  <si>
    <t>AF 3.3</t>
  </si>
  <si>
    <t>AF 3.4</t>
  </si>
  <si>
    <t>AF 4.1.1</t>
  </si>
  <si>
    <t>AF 4.1.2</t>
  </si>
  <si>
    <t>AF 4.1.3</t>
  </si>
  <si>
    <t>AF 4.2.1</t>
  </si>
  <si>
    <t>AF 4.2.2</t>
  </si>
  <si>
    <t>AF 4.3.1</t>
  </si>
  <si>
    <t>AF 4.3.2</t>
  </si>
  <si>
    <t>AF 4.3.3</t>
  </si>
  <si>
    <t>AF 4.3.4</t>
  </si>
  <si>
    <t>AF 4.3.5</t>
  </si>
  <si>
    <t>AF 4.4.1</t>
  </si>
  <si>
    <t>AF 4.4.2</t>
  </si>
  <si>
    <t>AF 4.5.1</t>
  </si>
  <si>
    <t>AF 4.5.2</t>
  </si>
  <si>
    <t>AF 4.5.3</t>
  </si>
  <si>
    <t>AF 4.5.4</t>
  </si>
  <si>
    <t>AF 4.5.5</t>
  </si>
  <si>
    <t>AF 5.1</t>
  </si>
  <si>
    <t>AF 6.1.1</t>
  </si>
  <si>
    <t>AF 6.2.1</t>
  </si>
  <si>
    <t>AF 6.2.2</t>
  </si>
  <si>
    <t>AF 6.2.3</t>
  </si>
  <si>
    <t>AF 6.2.4</t>
  </si>
  <si>
    <t>AF 6.2.5</t>
  </si>
  <si>
    <t>AF 7.1.1</t>
  </si>
  <si>
    <t>AF 7.1.2</t>
  </si>
  <si>
    <t>AF 7.2.1</t>
  </si>
  <si>
    <t>AF 7.3.1</t>
  </si>
  <si>
    <t>AF 7.3.2</t>
  </si>
  <si>
    <t>AF 7.3.3</t>
  </si>
  <si>
    <t>AF 7.4.1</t>
  </si>
  <si>
    <t>AF 8.1</t>
  </si>
  <si>
    <t>AF 9.1</t>
  </si>
  <si>
    <t>AF 10.1</t>
  </si>
  <si>
    <t>AF 11.1</t>
  </si>
  <si>
    <t>AF 12.1</t>
  </si>
  <si>
    <t>AF 13.1</t>
  </si>
  <si>
    <t>AF 13.2</t>
  </si>
  <si>
    <t>AF 13.3</t>
  </si>
  <si>
    <t>AF 13.4</t>
  </si>
  <si>
    <t>AF 14.1</t>
  </si>
  <si>
    <t>AF 14.2</t>
  </si>
  <si>
    <t>AF 14.3</t>
  </si>
  <si>
    <t>AF 15.1</t>
  </si>
  <si>
    <t>AF 17.1</t>
  </si>
  <si>
    <t>CB 1.1</t>
  </si>
  <si>
    <t>CB 2.1.1</t>
  </si>
  <si>
    <t>CB 2.1.2</t>
  </si>
  <si>
    <t>CB 2.1.3</t>
  </si>
  <si>
    <t>CB 2.2.1</t>
  </si>
  <si>
    <t>CB 2.2.2</t>
  </si>
  <si>
    <t>CB 2.3.1</t>
  </si>
  <si>
    <t>CB 2.3.2</t>
  </si>
  <si>
    <t>CB 2.3.3</t>
  </si>
  <si>
    <t>CB 2.3.4</t>
  </si>
  <si>
    <t>CB 2.3.5</t>
  </si>
  <si>
    <t>CB 3.1</t>
  </si>
  <si>
    <t>CB 3.2</t>
  </si>
  <si>
    <t>CB 3.3</t>
  </si>
  <si>
    <t>CB 3.4</t>
  </si>
  <si>
    <t>CB 3.5</t>
  </si>
  <si>
    <t>CB 3.6</t>
  </si>
  <si>
    <t>CB 3.7</t>
  </si>
  <si>
    <t>CB 4.1.1</t>
  </si>
  <si>
    <t>CB 4.2.1</t>
  </si>
  <si>
    <t>CB 4.2.2</t>
  </si>
  <si>
    <t>CB 4.2.3</t>
  </si>
  <si>
    <t>CB 4.2.4</t>
  </si>
  <si>
    <t>CB 4.2.5</t>
  </si>
  <si>
    <t>CB 4.2.6</t>
  </si>
  <si>
    <t>CB 4.3.1</t>
  </si>
  <si>
    <t>CB 4.3.2</t>
  </si>
  <si>
    <t>CB 4.3.3</t>
  </si>
  <si>
    <t>CB 4.3.4</t>
  </si>
  <si>
    <t>CB 4.3.5</t>
  </si>
  <si>
    <t>CB 4.3.6</t>
  </si>
  <si>
    <t>CB 4.3.7</t>
  </si>
  <si>
    <t>CB 4.4.1</t>
  </si>
  <si>
    <t>CB 4.4.2</t>
  </si>
  <si>
    <t>CB 4.4.3</t>
  </si>
  <si>
    <t>CB 4.5.1</t>
  </si>
  <si>
    <t>CB 4.5.2</t>
  </si>
  <si>
    <t>CB 5.1.1</t>
  </si>
  <si>
    <t>CB 5.2.1</t>
  </si>
  <si>
    <t>CB 5.2.2</t>
  </si>
  <si>
    <t>CB 5.2.3</t>
  </si>
  <si>
    <t>CB 5.3.1</t>
  </si>
  <si>
    <t>CB 5.3.2</t>
  </si>
  <si>
    <t>CB 5.3.3</t>
  </si>
  <si>
    <t>CB 5.3.4</t>
  </si>
  <si>
    <t>CB 5.3.5</t>
  </si>
  <si>
    <t>CB 5.4.1</t>
  </si>
  <si>
    <t>CB 5.4.2</t>
  </si>
  <si>
    <t>CB 5.5.1</t>
  </si>
  <si>
    <t>CB 6.1</t>
  </si>
  <si>
    <t>CB 6.2</t>
  </si>
  <si>
    <t>CB 6.3</t>
  </si>
  <si>
    <t>CB 6.4</t>
  </si>
  <si>
    <t>CB 6.5</t>
  </si>
  <si>
    <t>CB 7.1.1</t>
  </si>
  <si>
    <t>CB 7.1.2</t>
  </si>
  <si>
    <t>CB 7.1.3</t>
  </si>
  <si>
    <t>CB 7.1.4</t>
  </si>
  <si>
    <t>CB 7.2.1</t>
  </si>
  <si>
    <t>CB 7.3.1</t>
  </si>
  <si>
    <t>CB 7.3.2</t>
  </si>
  <si>
    <t>CB 7.3.3</t>
  </si>
  <si>
    <t>CB 7.3.4</t>
  </si>
  <si>
    <t>CB 7.3.5</t>
  </si>
  <si>
    <t>CB 7.3.6</t>
  </si>
  <si>
    <t>CB 7.3.7</t>
  </si>
  <si>
    <t>CB 7.3.8</t>
  </si>
  <si>
    <t>CB 7.3.9</t>
  </si>
  <si>
    <t>CB 7.4.1</t>
  </si>
  <si>
    <t>CB 7.5.1</t>
  </si>
  <si>
    <t>CB 7.6.1</t>
  </si>
  <si>
    <t>CB 7.6.2</t>
  </si>
  <si>
    <t>CB 7.6.3</t>
  </si>
  <si>
    <t>CB 7.6.4</t>
  </si>
  <si>
    <t>CB 7.6.5</t>
  </si>
  <si>
    <t>CB 7.6.6</t>
  </si>
  <si>
    <t>CB 7.6.7</t>
  </si>
  <si>
    <t>CB 7.7.1</t>
  </si>
  <si>
    <t>CB 7.7.2</t>
  </si>
  <si>
    <t>CB 7.7.3</t>
  </si>
  <si>
    <t>CB 7.7.4</t>
  </si>
  <si>
    <t>CB 7.7.5</t>
  </si>
  <si>
    <t>CB 7.7.6</t>
  </si>
  <si>
    <t>CB 7.7.7</t>
  </si>
  <si>
    <t>CB 7.7.8</t>
  </si>
  <si>
    <t>CB 7.7.9</t>
  </si>
  <si>
    <t>CB 7.7.10</t>
  </si>
  <si>
    <t>CB 7.7.11</t>
  </si>
  <si>
    <t>CB 7.7.12</t>
  </si>
  <si>
    <t>CB 7.7.13</t>
  </si>
  <si>
    <t>CB 7.7.14</t>
  </si>
  <si>
    <t>CB 7.7.15</t>
  </si>
  <si>
    <t>CB 7.8.1</t>
  </si>
  <si>
    <t>CB 7.8.2</t>
  </si>
  <si>
    <t>CB 7.8.3</t>
  </si>
  <si>
    <t>CB 7.8.4</t>
  </si>
  <si>
    <t>CB 7.9.1</t>
  </si>
  <si>
    <t>CB 7.9.2</t>
  </si>
  <si>
    <t>CB 7.9.3</t>
  </si>
  <si>
    <t>CB 7.9.4</t>
  </si>
  <si>
    <t>CB 7.9.5</t>
  </si>
  <si>
    <t>CB 7.9.6</t>
  </si>
  <si>
    <t>CB 7.10.1</t>
  </si>
  <si>
    <t>CB 7.11.1</t>
  </si>
  <si>
    <t>CB 8.1</t>
  </si>
  <si>
    <t>CB 8.2</t>
  </si>
  <si>
    <t>CB 8.3</t>
  </si>
  <si>
    <t>CB 8.4</t>
  </si>
  <si>
    <t>FV 1.1.1</t>
  </si>
  <si>
    <t>FV 1.1.2</t>
  </si>
  <si>
    <t>FV 2.1.1</t>
  </si>
  <si>
    <t>FV 2.1.2</t>
  </si>
  <si>
    <t>FV 3.1</t>
  </si>
  <si>
    <t>FV 3.2</t>
  </si>
  <si>
    <t>FV 3.3</t>
  </si>
  <si>
    <t>FV 4.1.1</t>
  </si>
  <si>
    <t>FV 4.1.3</t>
  </si>
  <si>
    <t>FV 4.1.4</t>
  </si>
  <si>
    <t>FV 4.2.1</t>
  </si>
  <si>
    <t>FV 4.3.1</t>
  </si>
  <si>
    <t>FV 5.1.1</t>
  </si>
  <si>
    <t>FV 5.1.2</t>
  </si>
  <si>
    <t>FV 5.1.3</t>
  </si>
  <si>
    <t>FV 5.1.4</t>
  </si>
  <si>
    <t>FV 5.1.5</t>
  </si>
  <si>
    <t>FV 5.1.6</t>
  </si>
  <si>
    <t>FV 5.2.1</t>
  </si>
  <si>
    <t>FV 5.2.2</t>
  </si>
  <si>
    <t>FV 5.2.3</t>
  </si>
  <si>
    <t>FV 5.2.4</t>
  </si>
  <si>
    <t>FV 5.2.5</t>
  </si>
  <si>
    <t>FV 5.2.6</t>
  </si>
  <si>
    <t>FV 5.3.1</t>
  </si>
  <si>
    <t>FV 5.4.1</t>
  </si>
  <si>
    <t>FV 5.4.2</t>
  </si>
  <si>
    <t>FV 5.4.3</t>
  </si>
  <si>
    <t>FV 5.4.4</t>
  </si>
  <si>
    <t>FV 5.4.5</t>
  </si>
  <si>
    <t>FV 5.4.6</t>
  </si>
  <si>
    <t>FV 5.4.7</t>
  </si>
  <si>
    <t>FV 5.4.8</t>
  </si>
  <si>
    <t>FV 5.4.9</t>
  </si>
  <si>
    <t>FV 5.4.10</t>
  </si>
  <si>
    <t>FV 5.5.1</t>
  </si>
  <si>
    <t>FV 5.6.1</t>
  </si>
  <si>
    <t>FV 5.6.2</t>
  </si>
  <si>
    <t>FV 5.6.3</t>
  </si>
  <si>
    <t>FV 5.7.1</t>
  </si>
  <si>
    <t>FV 5.7.2</t>
  </si>
  <si>
    <t>FV 5.7.3</t>
  </si>
  <si>
    <t>FV 5.8.1</t>
  </si>
  <si>
    <t>FV 5.8.2</t>
  </si>
  <si>
    <t>FV 5.8.3</t>
  </si>
  <si>
    <t>FV 5.8.4</t>
  </si>
  <si>
    <t xml:space="preserve">FV 5.8.5 </t>
  </si>
  <si>
    <t>FV 5.8.6</t>
  </si>
  <si>
    <t>FV 5.8.7</t>
  </si>
  <si>
    <t>FV 5.8.8</t>
  </si>
  <si>
    <t>FV 5.8.9</t>
  </si>
  <si>
    <t>FV 5.8.10</t>
  </si>
  <si>
    <t>FV 5.9.1</t>
  </si>
  <si>
    <t>FV 5.9.2</t>
  </si>
  <si>
    <t>Control Points</t>
  </si>
  <si>
    <t>Compliance Criteria</t>
  </si>
  <si>
    <t>Inspection method explanation</t>
  </si>
  <si>
    <t>Justification guideline</t>
  </si>
  <si>
    <t>Section GFS</t>
  </si>
  <si>
    <t>Number</t>
  </si>
  <si>
    <t>Principle</t>
  </si>
  <si>
    <t>Criteria</t>
  </si>
  <si>
    <t>Justification guideline (visible to producers)</t>
  </si>
  <si>
    <t>Justification guideline (visible only to CB and GLOBALG.A.P. Secretariat)</t>
  </si>
  <si>
    <t>The records of all fertilizer applications shall include:</t>
  </si>
  <si>
    <t>Mayor Must</t>
  </si>
  <si>
    <t>Minot Most</t>
  </si>
  <si>
    <t>V5-4.1</t>
  </si>
  <si>
    <t>Formula</t>
  </si>
  <si>
    <t>AF 1.2.3</t>
  </si>
  <si>
    <t>AF 1.2.4</t>
  </si>
  <si>
    <t>AF 1.2.5</t>
  </si>
  <si>
    <t>AF 02.04</t>
  </si>
  <si>
    <t>AF 2.4</t>
  </si>
  <si>
    <t>AF 02.05</t>
  </si>
  <si>
    <t>AF 2.5</t>
  </si>
  <si>
    <t>AF 3.5</t>
  </si>
  <si>
    <t>AF 04.02.03</t>
  </si>
  <si>
    <t>AF 4.2.3</t>
  </si>
  <si>
    <t>WASTE AND POLLUTION MANAGEMENT, RECYCLING, AND RE-USE
Identification of Waste and Pollutants</t>
  </si>
  <si>
    <t>WASTE AND POLLUTION MANAGEMENT, RECYCLING, AND RE-USE
Waste and Pollution Action Plan</t>
  </si>
  <si>
    <t>AF 13.05</t>
  </si>
  <si>
    <t>AF 13.5</t>
  </si>
  <si>
    <t>AF 16.1</t>
  </si>
  <si>
    <t>AF 16.2</t>
  </si>
  <si>
    <t>AF 17.02</t>
  </si>
  <si>
    <t>AF 17.2</t>
  </si>
  <si>
    <t>AF 17.3</t>
  </si>
  <si>
    <t>AF 17.04</t>
  </si>
  <si>
    <t>AF 17.4</t>
  </si>
  <si>
    <t>PROPAGATION MATERIAL 
Genetically Modified Organisms (N/A if no Genetically Modified Varieties are Used)</t>
  </si>
  <si>
    <t>CB 05.05.02</t>
  </si>
  <si>
    <t>CB 5.5.2</t>
  </si>
  <si>
    <t>FV 4.1.2 a</t>
  </si>
  <si>
    <t>FV 4.1.2 b</t>
  </si>
  <si>
    <t>FV 05.01.07</t>
  </si>
  <si>
    <t>FV 5.1.7</t>
  </si>
  <si>
    <t>FV 05.03.02</t>
  </si>
  <si>
    <t>FV 5.3.2</t>
  </si>
  <si>
    <t>HARVEST AND POST-HARVEST (PRODUCT HANDLING) ACTIVITIES
Packing and Storage Areas (N/A When There is no Product Packing and/or Storing)</t>
  </si>
  <si>
    <t>FV 05.05.02</t>
  </si>
  <si>
    <t>FV 5.5.2</t>
  </si>
  <si>
    <t>FV 05.10.01</t>
  </si>
  <si>
    <t>FV 5.10.1</t>
  </si>
  <si>
    <t>FV 05.10.02</t>
  </si>
  <si>
    <t>FV 5.10.2</t>
  </si>
  <si>
    <t>FV 05.11.01</t>
  </si>
  <si>
    <t>FV 5.11.1</t>
  </si>
  <si>
    <t>Transition tool IFA v5.2 to IFA v6 Smart for fruit and vegetables</t>
  </si>
  <si>
    <t>IFA v6 Smart</t>
  </si>
  <si>
    <t xml:space="preserve">Audit method and justification guideline for IFA v6 Smart	</t>
  </si>
  <si>
    <t>Audit method and justification guideline for IFA v6 Smart</t>
  </si>
  <si>
    <t>Integrated Farm Assurance – guideline for fruit and vegetables</t>
  </si>
  <si>
    <r>
      <rPr>
        <sz val="9"/>
        <rFont val="Arial"/>
        <family val="2"/>
      </rPr>
      <t xml:space="preserve">For more information about the guidelines, please see the </t>
    </r>
    <r>
      <rPr>
        <u/>
        <sz val="9"/>
        <color theme="10"/>
        <rFont val="Arial"/>
        <family val="2"/>
      </rPr>
      <t>IFA GFS audit method and justification guideline for fruit and vegetables</t>
    </r>
  </si>
  <si>
    <t>P: A procedure is in place to manage and control documents and records.
C: Documents and records affecting implementation of the requirements shall be managed and controlled.
A system shall demonstrate: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t>
  </si>
  <si>
    <t>P: No equivalent in IFA v5 (New in IFA v6)
C: No equivalent in IFA v5 (New in IFA v6)</t>
  </si>
  <si>
    <t>P: Records for auditing purposes are up-to-date. Records are kept for a minimum period of two years, unless a longer period is required.
C: All records generated or kept by the producer for auditing purposes shall:
- Be stored securely, readily accessible and kept up to date
- Be retained for a minimum of two years, or longer if required by customers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t>
  </si>
  <si>
    <t>P: Are all records requested during the external inspection accessible and kept for a minimum period of 2 years, unless a longer requirement is stated in specific control points?
C: Producers shall keep up-to-date records for a minimum of 2 years. Electronic records are valid and when they are used, producers are responsible for maintaining back-ups of the information.
For the initial inspections, producers shall keep records from at least 3 months prior to the date of the external inspection or from the day of registration, whichever is longer. New applicants shall have full records that reference each area covered by the registration with all of the agronomic activities related to GLOBALG.A.P. documentation required for this area. For livestock, these records shall be available for the current livestock cycle before the initial inspection. This refers to the principle of record keeping. When an individual record is missing, the respective control point dealing with those records is not compliant. No N/A.</t>
  </si>
  <si>
    <t xml:space="preserve">P: The producer completes a minimum of one self-assessment/internal audit annually to the standard.
C: 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</si>
  <si>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P: Does the producer take responsibility to conduct a minimum of one internal self-assessment per year against the GLOBALG.A.P. Standard?
C: There is documented evidence that in Option 1 an internal self-assessment has been completed under the responsibility of the producer (this may be carried out by a person different from the producer). 
Self-assessments shall include all applicable control points, even when a subcontracted company carries them out. 
The self-assessment checklist shall contain comments of the evidence observed for all non-applicable and non-compliant control points.
This has to be done before the CB inspection (see GLOBALG.A.P. General Regulations Part I, section 5.).
No N/A, except for multi-site operations with QMS and producer groups, for which the QMS checklist covers internal inspections.</t>
  </si>
  <si>
    <t>P: Effective corrective actions are taken to address non-conformances detected during the self-assessments/internal audits.
C: Corrective actions shall be documented. Any necessary changes shall be implemented. Compliance with all applicable Major Musts and at least 95% of applicable Minor Musts is required.</t>
  </si>
  <si>
    <t>P: Have effective corrective actions been taken as a result of non-conformances detected during the internal self-assessment or internal producer group inspections?
C: Necessary corrective actions are documented and have been implemented. N/A only in the case no non-conformances are detected during internal self-assessments or internal producer group inspections.</t>
  </si>
  <si>
    <t>P: A continuous improvement plan is documented.
C: 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</si>
  <si>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P: There is evidence that a continuous improvement plan is implemented.
C: 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</si>
  <si>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P: The roles and responsibilities of workers whose jobs have an impact on the implementation of the standard are defined.
C: Workers with assigned duties that affect the implementation of activities covered by the standard shall be identified, including:
- Job function, responsibilities, and title
- Contact information
- Alternate in case of absences
One worker shall be clearly identifiable as responsible for workers’ health, safety, and welfare.</t>
  </si>
  <si>
    <t>P: Is a member of management clearly identifiable as responsible for the workers’ health, safety, and welfare?
C: Documentation is available that clearly identifies and names the member of management who is responsible for ensuring compliance with and implementation of existing, current and relevant national and local regulations on workers’ health, safety, and welfare.</t>
  </si>
  <si>
    <t>P: Individuals responsible for technical decision-making on inputs can demonstrate competence.
C: 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</si>
  <si>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P: Are recommendations for the application of fertilizers (organic or inorganic) provided by competent and qualified persons?
C: Where the fertilizer records show that the technically responsible person determining quantity and type of the fertilizer (organic or inorganic) is an external adviser, training and technical competence shall be demonstrated via official qualifications, specific training courses, etc., unless employed for that purpose by a competent organization (e.g. official advisory services).
Where the fertilizer records show that the technically responsible person determining quantity and type of fertilizer (organic or inorganic) is the producer or designated employee, experience shall be complemented by technical knowledge (e.g. access to product technical literature, specific training course attendance, etc.) and/or the use of tools (software, on farm detection methods, etc.).</t>
  </si>
  <si>
    <t>P: Are the persons selecting the PPPs competent to make that choice? 
C: Where the PPP records show that the technically responsible person making the choice of the PPPs is an external qualified adviser, technical competence shall be demonstrated via official qualifications or specific training course attendance certificates. Fax and e-mails from advisers, governments, etc. are permissible. 
Where the PPP records show that the technically responsible person making the choice of PPPs is the producer or designated employee, experience shall be complemented by technical knowledge that can be demonstrated via technical documentation (e.g. product technical literature, specific training course attendance, etc.).</t>
  </si>
  <si>
    <t>P: Is the technically responsible person for the application of post-harvest plant protection products able to demonstrate competence and knowledge with regard to the application of biocides, waxes, and plant protection products?
C: The technically responsible person for the post-harvest biocides, waxes, and plant protection products applications can demonstrate a sufficient level of technical competence via nationally recognized certificates or formal training.</t>
  </si>
  <si>
    <t>P: Worker training includes the necessary skills and competencies and is supported by records.
C: 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t>
  </si>
  <si>
    <t>P: Do all workers handling and/or administering veterinary medicines, chemicals, disinfectants, plant protection products, biocides, and/or other hazardous substances and all workers operating dangerous or complex equipment as defined in the risk analysis in AF 4.1.1 have evidence of competence or details of other such qualifications?
C: Records shall identify workers who carry out such tasks and can demonstrate competence (e.g. certificate of training and/or records of training with proof of attendance). This shall include compliance with applicable legislation. No N/A.
For aquaculture, cross-reference with Aquaculture module AQ 4.1.1.
In livestock, for workers administering medicines, proof of adequate experience is also required.</t>
  </si>
  <si>
    <t>P: Records of all training activities are kept.
C: 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t>
  </si>
  <si>
    <t>P: Is there a record kept for training activities and attendees?
C: A record is kept for training activities, including the topic covered, the trainer, the date, and a list of the attendees. Evidence of attendance is required.</t>
  </si>
  <si>
    <t>P: The producer ensures that outsourced activities comply with the principles and criteria of the standard which are relevant to the services provided.
C: 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</si>
  <si>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P: When the producer makes use of subcontractors, do they oversee their activities in order to ensure that those activities relevant to GLOBALG.A.P. CPCC comply with the corresponding requirements?
C: The producer is responsible for observing the control points applicable to the tasks performed by the subcontractors who carry out activities covered in the GLOBALG.A.P. Standard, by checking and signing the assessment of the subcontractor for each task and season contracted.
Evidence of compliance with the applicable control points shall be available on the farm during the external inspection.
i)	The producer can perform the assessment and shall keep the evidence of compliance of the control points assessed. The subcontractor shall agree that GLOBALG.A.P. approved certifiers are allowed to verify the assessments through a physical inspection or
ii)	A third-party certification body, which is GLOBALG.A.P. approved, can inspect the subcontractor. The subcontractor shall receive a letter of conformance from the certification body with the following info: 
1) Date of assessment
2) Name of the certification body
3) Inspector name
4) Details of the subcontractor
5) List of the inspected control points and compliance criteria. Certificates issued to subcontractors against standards that are not officially approved by GLOBALG.A.P. are not valid evidence of compliance with GLOBALG.A.P.</t>
  </si>
  <si>
    <t>P: Specifications for materials and services that are relevant to food safety are available.
C: 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t>
  </si>
  <si>
    <t>P: An inventory is in place to manage stock on site.
C: 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</si>
  <si>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P: Is there an up-to-date fertilizer stock inventory or stock calculation listing incoming fertilizer and records of use available?
C: The stock inventory (type and amount of fertilizers stored) shall be updated within a month after there is a movement of the stock (in and out). A stock update can be calculated by registration of supply (invoices or other records of incoming fertilizers) and use (treatments/applications), but there shall be regular checks of the actual content so as to avoid deviations with calculations.</t>
  </si>
  <si>
    <t>P: Is there an up-to-date PPP stock inventory or calculation of stock with incoming PPPs and records of use available?
C: The stock inventory (type and amount of PPPs stored, number of units, e.g. bottles, is allowed) shall be updated within a month after there is a movement of the stock (in and out). The stock update can be calculated by registration of supply (invoices or other records of incoming PPPs) and use (treatments/applications), but there shall be regular checks of the actual content to avoid deviations with calculations.</t>
  </si>
  <si>
    <t>P: All registered products are traceable back to and from the registered farm where they were produced and handled (where applicable).
C: 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t>
  </si>
  <si>
    <t>P: Is a GLOBALG.A.P. registered product traceable back to and trackable from the registered farm (and other relevant registered areas) where it has been produced and, if applicable, handled? 
C: There is a documented identification and traceability system that allows GLOBALG.A.P. registered products to be traced back to the registered farm or, in a producer group, to the registered farms of the group, and tracked forward to the immediate customer (one step up, one step down). Harvest information shall link a batch to the production records or the farms of specific producers (refer to General Regulations Part II for information on segregation in Option 2). Produce handling shall also be covered, if applicable. No N/A.</t>
  </si>
  <si>
    <t>P: An effective system is in place to identify all products originating from GLOBALG.A.P. certified processes and segregate them from products originating from noncertified processes.
C: It shall be possible to identify all products originating from GLOBALG.A.P. certified production processes and to keep them separate from products originating from noncertified production processes.</t>
  </si>
  <si>
    <t xml:space="preserve">P: Is there an effective system in place to identify and segregate all GLOBALG.A.P. certified and non-certified products?
C: A system shall be in place to avoid mixing of certified and non-certified products. This can be done via physical identification or product handling procedures, including the relevant records. </t>
  </si>
  <si>
    <t>P: The GLOBALG.A.P. Number (GGN) is indicated on all final products originating from certified production processes when registered for parallel ownership.
C: 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</si>
  <si>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P: In the case of producers registered for parallel production/ownership (where certified and non-certified products are produced and/or owned by one legal entity), is there a system to ensure that all final products originating from a certified production process are correctly identified?
C: In the case the producer is registered for parallel production/ownership (where certified and non-certified products are produced and/or owned by one legal entity), all product packed in final consumer packaging (either from farm level or after product handling) shall be identified with a GGN where the product originates from a certified process. 
It can be the GGN of the (Option 2) group, the GGN of the group member, both GGNs, or the GGN of the individual (Option 1) producer. 
The GGN shall not be used to label non-certified products.
N/A only when the producer only owns GLOBALG.A.P. products (no PP/PO), or when there is a written agreement available between the producer and the client not to use the GGN, GLN, or sub-GLN on the ready to be sold product. This can also be the client's own label specifications where the GGN is not included.</t>
  </si>
  <si>
    <t>P: A final verification step is in place to ensure correct dispatch of products originating from certified and noncertified production processes.
C: The check shall be documented to show that the products are correctly dispatched according to the certification status.</t>
  </si>
  <si>
    <t>P: Is there a final check to ensure the correct product dispatch of certified and non-certified products?
C: The check shall be documented to show that the certified and non-certified products are dispatched correctly.</t>
  </si>
  <si>
    <t>P: Products that are purchased from different sources are identified.
C: 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</si>
  <si>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P: Are appropriate identification procedures in place and records for identifying products purchased from different sources available for all registered products?
C: Procedures shall be established, documented and maintained, appropriately to the scale of the operation, for identifying certified and, when applicable, non-certified quantities purchased from different sources (i.e. other producers or traders) for all registered products.
Records shall include:
•	Product description
•	GLOBALG.A.P. certified status
•	Quantities of product(s) purchased
•	Supplier details
•	Copy of the GLOBALG.A.P. certificates where applicable
•	Traceability data/codes related to the purchased products
•	Purchase orders/invoices received by the organization being assessed
•	List of approved suppliers</t>
  </si>
  <si>
    <t>P: Sales records are available for all quantities sold for all registered products.
C: 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</si>
  <si>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P: Are sales records available for all quantities sold and all registered products?
C: Sales details of certified and, when applicable, non-certified quantities shall be recorded for all registered products, with particular attention to quantities sold and descriptions provided. The documents shall demonstrate the consistent balance between the certified and non-certified input and the output. No N/A.</t>
  </si>
  <si>
    <t>P: Quantities (produced, stored, and/or purchased) are recorded and summarized for all products.
C: 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t>
  </si>
  <si>
    <t>P: Are quantities (produced, stored, and/or purchased) recorded and summarized for all products?
C: Quantities (including information on volumes or weight) of certified, and when applicable non-certified, incoming (including purchased products), outgoing and stored products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per product. Documents to demonstrate mass balance shall be clearly identified. This control point applies to all GLOBALG.A.P. producers.
No N/A.</t>
  </si>
  <si>
    <t>P: Are conversion ratios and/or loss (input-output calculations of a given production process) during handling calculated and controlled?
C: Conversion ratios shall be calculated and available for each relevant handling process. All generated product waste quantities shall be estimated and/or recorded. No N/A.</t>
  </si>
  <si>
    <t>P: Documented procedures are in place to manage the recall and withdrawal of products from the marketplace, and such procedures are tested annually.
C: 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t>
  </si>
  <si>
    <t xml:space="preserve">P: Does the producer have documented procedures on how to manage/initiate the withdrawal/recall of certified products from the marketplace and are these procedures tested annually? 
C: The producer shall have a documented procedure that identifies the type of event that may result in a withdrawal/recall, the persons responsible for making decisions on the possible product withdrawal/recall, the mechanism for notifying the next step in the supply chain and the GLOBALG.A.P. approved certification body, and the methods of reconciling stock. 
The procedures shall be tested annually to ensure that they are effective. This test shall be recorded (e.g. by picking a recently sold batch, identifying the quantity and whereabouts of the product, and verifying whether the next step involved with this batch and the CB can be contacted. Actual communications of the mock recall to the clients are not necessary. A list of phone numbers and e-mails is sufficient). No N/A.
</t>
  </si>
  <si>
    <t>P: A complaint procedure relating to both internal and external issues covered by the standard is available and implemented.
C: 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</si>
  <si>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P: Is there a complaint procedure available relating to both internal and external issues covered by the GLOBALG.A.P. Standard and does this procedure ensure that complaints are adequately recorded, studied, and followed up, including a record of actions taken?
C: A documented complaint procedure is available to facilitate the recording and follow-up of all received complaints relating to issues covered by GLOBALG.A.P. actions taken with respect to such complaints. In the case of producer groups, the members do not need the complete complaint procedure, but only the parts that are relevant to them. The complaint procedure shall include the notification of GLOBALG.A.P. Secretariat via the certification body in the case that the producer is informed by a competent or local authority that they are under investigation and/or has received a sanction in the scope of the certificate. No N/A.</t>
  </si>
  <si>
    <t>P: Workers are informed of their rights related to the standard, and there is a grievance mechanism available and implemented through which workers can file complaints confidentially and without fear of retaliation.
C: 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</si>
  <si>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P: Procedures are in place to manage and handle non-conforming products.
C: 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</si>
  <si>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P: Does the producer have a documented procedure for non-conforming products and has it been implemented? 
C: A documented procedure is in place specifying that all non-conforming products shall be clearly identified and quarantined as appropriate. These products shall be handled or disposed of according to the nature of the problem and/or specific customer requirements.</t>
  </si>
  <si>
    <t xml:space="preserve">P: Is rejected and contaminated produce not introduced in the supply chain and is waste material effectively controlled in a way that it does not pose a risk of contamination?
C: Produce that poses a microbial food safety hazard is not harvested or is culled. 
Culled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t>
  </si>
  <si>
    <t>P: Laboratory testing occurs in a manner consistent with industry requirements.
C: There shall be documented evidence that laboratories used to analyze parameters impacting food safety are operating in accordance with the requirements of ISO/IEC 17025. In countries, regions, or situations where a laboratory with current ISO/IEC certification is not available, alternative national/regional lab verifications may be presented. In countries and regions with laboratories operating in accordance with ISO/IEC 17025, such laboratories shall be used for analysis required by the standard and supporting risk assessments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</si>
  <si>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P: According to the risk assessment in CB 5.3.2 and current sector specific standards, does the laboratory analysis consider chemical and physical contamination, and is the laboratory accredited against ISO 17025 or by competent national/local authorities for testing water?
C: If according to the risk assessment and current sector specific standards there is a risk of contamination, the laboratory analysis provides a record of the relevant identified chemical and physical contaminants.
Analysis results from an appropriate laboratory accredited against ISO 17025 or equivalent standard, or laboratories approved for water testing by the competent national/local authorities are available.
 N/A for sub-scope Flowers and Ornamentals.</t>
  </si>
  <si>
    <t>P: According to the risk assessment, FV 4.1.1, and current sector specific standards, does the laboratory analysis consider microbiological contamination, and is the laboratory accredited against ISO 17025 or by competent national/local authorities for testing water?
C: Analyses are carried out by an appropriate laboratory accredited against ISO 17025 or equivalent standard, and capable of performing microbiological analyses, or by laboratories approved for water testing by the competent national/local authorities. No N/A.</t>
  </si>
  <si>
    <t xml:space="preserve">P: Is the laboratory carrying out the water analysis a suitable one?
C: The water analysis for the product washing is undertaken by a laboratory currently accredited to ISO 17025 or its national equivalent or one that can demonstrate via documentation that it is in the process of gaining accreditation. </t>
  </si>
  <si>
    <t>P: The laboratory used for residue testing is accredited by a competent national authority to ISO 17025 or equivalent standard?
C: There is clearly documented evidence (on letterhead, copies of accreditations, etc.) that the laboratories used for PPP residue analysis have been accredited, or are in the process of accreditation to the applicable scope by a competent national authority to ISO 17025 or an equivalent standard. In all cases, the laboratories shall show evidence of participation in proficiency tests (e.g. FAPAS must be available). See 'Annex CB. 4 GLOBALG.A.P. Guideline: CB 7.6 Residue Analysis’.</t>
  </si>
  <si>
    <t>P: Equipment, tools, and devices are fit for purpose and maintained.
C: Equipment, tools, and devices coming into contact with products shall be made of materials that are safe for contact with products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maintained, routinely verified, and, where applicable, calibrated at least annually.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</si>
  <si>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P: Is equipment sensitive to food safety (e.g. PPP sprayers, irrigation/fertigation equipment, post-harvest product application equipment) maintained in a good state of repair, routinely verified and, where applicable, calibrated at least annually, and are records of measures taken within the previous 12 months available?
C: The equipment is kept in a good state of repair with documented evidence of up-to-date maintenance sheets for all repairs, oil changes, etc. undertaken.
E.g.
PPP sprayers: See Annex CB 6 for guidance on compliance with visual inspection and functional tests of application equipment. The calibration of the PPP application machinery (automatic and non-automatic) has been verified for correct operation within the last 12 months and this is certified or documented either by participation in an official scheme (where it exists) or by having been carried out by a person who can demonstrate their competence.
If small handheld measures not individually identifiable are used, then their average capacity has been verified and documented, with all such items in use having been compared to a standard measure at least annually.
Irrigation/fertigation equipment: As a minimum, annual maintenance records shall be kept for all methods of irrigation/fertigation machinery/techniques used.</t>
  </si>
  <si>
    <t>P: Is equipment sensitive to the environment and other equipment used on the farming activities (e.g. fertilizer spreaders, equipment used for weighing and temperature control) routinely verified and, where applicable, calibrated at least annually?
C: The equipment used is kept in a good state of repair with documented evidence of up-to-date maintenance sheets for all repairs, oil changes, etc. undertaken.
E.g. fertilizer spreader: There shall exist, as a minimum, records stating that the verification of calibration has been carried out by a specialized company, supplier of fertilization equipment or by the technically responsible person of the farm within the last 12 months.
If small handheld measures not individually identifiable are used, then their average capacity has been verified and documented, with all such items in use having been compared to a standard measure at least annually.</t>
  </si>
  <si>
    <t>P: Is the producer involved in an independent calibration-certification scheme, where available?
C: The producer's involvement in a calibration scheme is documented. In the case the producer uses an official calibration system cycle longer than one year, the producer still requires internal annual verification of the calibration as per CB 8.1.</t>
  </si>
  <si>
    <t>P: Equipment is stored in such a way as to prevent product contamination.
C: 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t>
  </si>
  <si>
    <t>P: Is the PPP equipment stored in such a way as to prevent product contamination?
C: The equipment used in the application of PPPs (e.g. spray tanks, knapsacks) is stored in a secure way that prevents product contamination or other materials that may enter into contact with the edible part of the harvested products.</t>
  </si>
  <si>
    <t>P: Vehicles and equipment used for loading, transport, or storage of harvested products are cleaned, maintained, and appropriate for use.
C: Vehicles and equipment used for loading, transport, or storage of harvested products shall be cleaned and maintained and stored to prevent product contamination (animal manure, fuel spills, etc.).
Vehicles and equipment shall be suitable for the intended purpose.</t>
  </si>
  <si>
    <t xml:space="preserve">P: Are vehicles used for transport of harvested produce and/or packed product and any equipment used for loading cleaned, and maintained where necessary according to risk?
C: Farm vehicles used for loading and transport of harvested produce and/or packed products are cleaned and maintained so as to prevent produce contamination (e.g. soil, dirt, animal manure, spills, etc.).  </t>
  </si>
  <si>
    <t>P: The producer has completed and signed the food safety policy declaration.
C: 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Substantiate the self-assessment checklist (for Option 1 individual producers)
- Be completed either by central management or on quality management system (QMS) level on behalf of Option 2 producer group members and Option 1 multisite producers with QMS</t>
  </si>
  <si>
    <t>P: Has the producer completed and signed the 'Food Safety Policy Declaration' included in the IFA checklist?
C: Completion and signature of the ‘Food Safety Policy Declaration’ is a commitment to be renewed annually for each new certification cycle. 
For a producer under Option 1 without QMS, the self-assessment checklist will only be complete when the ‘Food Safety Policy Declaration’ is completed and signed. 
In the case of producer groups (Option 2) and producers under Option 1 Multisite with QMS, it is possible that the central management assumes this commitment for the organization and for all its members by completing and signing one declaration at QMS level. In that case, the members of the producer groups and the individual production sites are not required to complete and sign the declaration individually. No N/A, unless Flowers and Ornamentals or Plant Propagation Material certification.</t>
  </si>
  <si>
    <t>P: A food defense system is in place to address risks associated with malicious attack or contamination.
C: The system shall include:
- A risk assessment to identify potential threats to the safety of products, taking into account risks from deliberate attempts to inflict contamination or damage
- Procedures to mitigate the identified threats
- Worker, visitor, and subcontractor awareness of the need to support food defense measures, ensured through training, signs, pictograms, etc.</t>
  </si>
  <si>
    <t>P: Is there a risk assessment for food defense and are procedures in place to address identified food defense risks?
C: Potential intentional threats to food safety in all phases of the operation shall be identified and assessed. Food defense risk identification shall assure that all input is from safe and secured sources. Information of all employees and subcontractors shall be available. Procedures for corrective action shall be in place in case of intentional threat.</t>
  </si>
  <si>
    <t>P: A system is in place to address risks associated with food fraud.
C: The system shall include the following points:
- A risk assessment shall be in place to identify ways in which a producer may inadvertently purchase fraudulent supplies and materials, as well as how the producer’s finished product or packaging could be used inappropriately.
- Procedures shall be in place to mitigate the identified vulnerabilities. The producer shall demonstrate that the risk of incurring of fraud is mitigated by procuring authentic plant protection products, propagation material, and packaging.
- Where applicable, a description of how labeling and packaging is controlled to limit theft and misuse shall be available. Mitigating measures taken to reduce the likelihood of and define the response to fraud events shall be documented.</t>
  </si>
  <si>
    <t>P: Does the producer have a food fraud vulnerability risk assessment?
C: A documented risk assessment to identify potential vulnerability to food fraud (e.g. counterfeit PPP or propagation material, non-food grade packaging material) is available, current, and implemented. This procedure may be based on a generic one but shall be customized to the scope of the production.</t>
  </si>
  <si>
    <t>P: Does the producer have a food fraud mitigation plan and has it been implemented?
C: A documented food fraud mitigation plan, specifying the measures the producer has implemented to address the food fraud threats identified is available and implemented.</t>
  </si>
  <si>
    <t>P: The GLOBALG.A.P. word, trademark, and QR code or logo, as well as the GLOBALG.A.P. Number (GGN) are used according to “GLOBALG.A.P. trademarks use: Policy and guidelines.”
C: 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t>
  </si>
  <si>
    <t>P: Is the GLOBALG.A.P. word, trademark, GLOBALG.A.P. QR code or logo and the GGN (GLOBALG.A.P. Number) used according to the GLOBALG.A.P. General Regulations and according to the 'Sublicense and Certification Agreement'?
C: The producer/producer group shall use the GLOBALG.A.P. word, trademark, GLOBALG.A.P. QR code or logo and the GGN, GLN or sub-GLN according to the General Regulations Part I, Annex 1 and according to the 'Sublicense and Certification Agreement'. The GLOBALG.A.P. word, trademark, or logo shall never appear on the final product, on the consumer packaging, or at the point of sale. However, the certificate holder can use any and/or all in business-to-business communications. 
GLOBALG.A.P. word, trademark, or logo cannot be in use during the initial (first ever) inspection because the producer is not certified yet and the producer cannot reference to the GLOBALG.A.P. certified status before the first positive certification decision.
N/A for CFM, PPM, GLOBALG.A.P. Aquaculture ova or seedlings, and Livestock, when the certified products are input products, not intended for sale to final consumers and will definitely not appear at the point of sale to final consumers.</t>
  </si>
  <si>
    <t>P: Transaction documentation includes reference to the GLOBALG.A.P. status and the GLOBALG.A.P. Number (GGN).
C: 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</si>
  <si>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P: Does all transaction documentation include reference to the GLOBALG.A.P. status and the GGN?
C: Sales invoices and, where appropriate, other documentation related to sales of certified material/products shall include the GGN of the certificate holder AND a reference to the GLOBALG.A.P. certified status. This is not obligatory in internal documentation.
Where producers own a GLN, this shall replace the GGN issued by GLOBALG.A.P. during the registration process.
Positive identification of the certified status is enough on transaction documentation (e.g. "GLOBALG.A.P. certified &lt;product name&gt;"). Non-certified products do not need to be identified as "non-certified". 
Indication of the certified status is obligatory regardless of whether the certified product was sold as certified or not. This cannot be checked during the initial (first ever) inspection, because the producer is not certified yet and the producer cannot reference to the GLOBALG.A.P. certified status before the first positive certification decision.
N/A only when there is a written agreement available between the producer and the client not to identify the GLOBALG.A.P. status of the product and/or the GGN on the transaction documents.</t>
  </si>
  <si>
    <t>P: The farm has a documented hygiene risk assessment.
C: 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t>
  </si>
  <si>
    <t>P: Does the farm have a written risk assessment for hygiene?
C: The written risk assessment for hygiene issues covers the production environment. The risks depend on the products produced and/or supplied. The risk assessment can be a generic one, but it shall be appropriate for conditions on the farm and shall be reviewed annually and updated when changes (e.g. other activities) occur. No N/A.</t>
  </si>
  <si>
    <t xml:space="preserve">P: Has a hygiene risk assessment been performed for the harvest, pre- and post-farm gate transport process, and post-harvest activities including product handling?
C: There is a documented hygiene risk assessment covering physical, chemical (incl. allergens)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transport, vehicles, and product storage (also short-term storage at farm). 
The hygiene risk assessment shall be tailored to the activities of the farm, the crops, and the technical level of the business and be reviewed every time risks change and at least annually. No N/A. </t>
  </si>
  <si>
    <t>P: Documented hygiene procedures are in place to minimize food safety risks.
C: 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t>
  </si>
  <si>
    <t>P: Does the farm have a documented hygiene procedure and visibly displayed hygiene instructions for all workers and visitors to the site whose activities might pose a risk to food safety?
C: The farm shall have a hygiene procedure addressing the risks identified in the risk assessment in AF 3.1. The farm shall also have hygiene instructions visibly displayed for workers (including subcontractors) and visitors provided by way of clear signs (pictures) and/or in the predominant language(s) of the workforce. The instructions must also be based on the results of the hygiene risk assessment in AF 3.1 and include at a minimum:
•	The need to wash hands
•	The need to cover skin cuts
•	Limitation on smoking, eating, and drinking to designated areas 
•	Notification of any relevant infections or conditions. This includes any signs of illness (e.g. vomiting, jaundice, diarrhea), whereby these workers shall be restricted from direct contact with the product and food-contact surfaces
•	Notification of product contamination with bodily fluids
The use of suitable protective clothing, where the individuals’ activities might pose a risk of contamination to the product.</t>
  </si>
  <si>
    <t xml:space="preserve">P: Are the farm’s hygiene procedures implemented?
C: Workers with tasks identified in the hygiene procedures shall demonstrate competence during the inspection and there is visual evidence that the hygiene procedures are being implemented. No N/A. </t>
  </si>
  <si>
    <t xml:space="preserve">P: 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
C: Based on the risk assessment, there are documented hygiene procedures for the harvesting and post-harvesting processes. Procedures shall include evaluating whether workers are fit to return to work after illness. </t>
  </si>
  <si>
    <t xml:space="preserve">P: Are the hygiene procedures and instructions for the harvest and post-harvest activities, including product handling, implemented?
C: The operation shall nominate the farm manager or other competent person as responsible for the implementation of the hygiene procedures by all workers and visitors. 
When the risk assessment determines that specific clothing (e.g. smocks, aprons, sleeves, gloves, footwear. See Annex FV 1, 5.4.2) shall be used, it shall be cleaned when it becomes soiled to the point of becoming a risk of contamination, and shall be effectively maintained and stored.
Visual evidence shows that no violations of the hygiene instructions and procedures occur. No N/A. </t>
  </si>
  <si>
    <t xml:space="preserve">P: Are signs that communicate the primary hygiene instructions to workers and visitors, including at least instructions to workers, to wash their hands before returning to work clearly displayed?
C: Signs with the main hygiene instructions shall be visibly displayed in the relevant locations and include clear instructions that hands shall be washed before handling produce. Workers handling ready-to-eat products shall wash their hands prior to start of work, after each visit to a toilet, after handling contaminated material, after smoking or eating, after breaks, prior to returning to work, and at any other time when their hands may have become a source of contamination. </t>
  </si>
  <si>
    <t>P: All persons working on the farm have received hygiene training.
C: 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t>
  </si>
  <si>
    <t>P: Have all persons working on the farm received annual hygiene training appropriate to their activities and according to the hygiene instructions in AF 3.2?
C: An introductory training course for hygiene shall be given in both written and verbal form. All new workers shall receive this training and confirm their participation. This training shall cover all instructions defined in AF 3.2. All workers, including the owners and managers, shall annually participate in the farm’s basic hygiene training.</t>
  </si>
  <si>
    <t xml:space="preserve">P: Have workers received specific training in hygiene before harvesting and handling produce?
C: 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t>
  </si>
  <si>
    <t>P: Smoking, eating, chewing, and drinking are confined to designated areas.
C: In order to prevent contamination of products, smoking, eating, chewing, and drinking shall be confined to designated areas and not be permitted in product handling or storage areas, unless indicated otherwise by the hygiene risk assessment. Drinking water is the exception.</t>
  </si>
  <si>
    <t xml:space="preserve">P: Are smoking, eating, chewing, and drinking confined to designated areas segregated from growing areas and products?
C: Smoking, eating, chewing, and drinking are confined to designated areas away from crops awaiting harvest and are never permitted in the produce handling or storage areas, unless indicated otherwise by the hygiene risk assessment. (Drinking water is the exception). </t>
  </si>
  <si>
    <t>P: Clean toilets are provided for workers, visitors, and subcontractors in the vicinity of their work.
C: 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t>
  </si>
  <si>
    <t>P: Do harvest workers have access to clean toilets in the vicinity of their work?
C: Field sanitation units shall be designed, constructed, and located in a manner that minimizes the potential risk for product contamination and allows direct accessibility for servicing. Fixed or mobile toilets (including pit latrines) are constructed of materials that are easy to clean and they are in a good state of hygiene. Toilets are expected to be in a reasonable proximity (e.g. 500 m or 7 minutes) to place of work. Failure point = no or insufficient toilets in reasonable proximity to place of work. Not applicable is only possible when harvest workers don’t come in contact with marketable produce during harvesting (e.g. mechanical harvesting). Toilets shall be appropriately maintained and stocked. 
(For guidance, see Annex FV 1, 5.4.1)</t>
  </si>
  <si>
    <t>P: Handwashing facilities are available for all workers, visitors, and subcontractors who come into direct contact with products.
C: 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t>
  </si>
  <si>
    <t>P: Do harvest workers who come into direct contact with the crops have access to appropriate hand-washing equipment and make use of it?
C: Wash stations shall be available and maintained (hand soap, towels) in a clean and sanitary condition to allow workers to clean their hands. Personnel shall wash their hands prior to start of work, after each visit to a toilet, after handling contaminated material, after smoking, or eating, after breaks, prior to returning to work, and at any other time when their hands may have become a source of contamination. 
Water used for handwashing shall at all times meet the microbial standard for drinking water. If this is not possible, sanitizer (e.g. alcohol-based gel) shall be used after washing hands with soap and water with irrigation water quality.
Handwashing stations shall be provided inside or close to toilet facilities. No N/A.</t>
  </si>
  <si>
    <t xml:space="preserve">P: Do workers handling the product on the field or in a facility have access to clean toilets and hand-washing facilities in the vicinity of their work?
C: Handwashing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t>
  </si>
  <si>
    <t>P: Animal activity that may result in product contamination is managed.
C: 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t>
  </si>
  <si>
    <t>P: Is there lack of evidence of excessive animal activity in the crop production area that is a potential food safety risk?
C: Appropriate measures shall be taken to reduce possible contamination within the growing area. Example subjects to be considered include: Livestock near the field, high concentrations of wildlife in the field, rodents, and domestic animals (own animals, dog walkers, etc.). Where appropriate buffer areas, physical barriers, fences should be used.</t>
  </si>
  <si>
    <t>P: Containers used for production and harvesting are cleaned, maintained, and appropriate for use.
C: Production and harvesting containers shall be made of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t>
  </si>
  <si>
    <t xml:space="preserve">P: Are the harvest containers used exclusively for produce and are these containers, the tools used for harvesting and the harvest equipment appropriate for their intended use and cleaned, maintained, and able to protect the product from contamination?
C: 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t>
  </si>
  <si>
    <t>P: There is a documented risk assessment for workers’ health and safety.
C: 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t>
  </si>
  <si>
    <t>P: Does the producer have a written risk assessment for hazards to workers’ health and safety?
C: The written risk assessment can be a generic one but it shall be appropriate to conditions on the farm, including the entire production process in the scope of certification. The risk assessment shall be reviewed and updated annually and when changes that could impact workers' health and safety (e.g. new machinery, new buildings, new plant protection products, modified cultivation practices, etc.) occur. Examples of hazards include but are not limited to: Moving machine parts, power take-off (PTO), electricity, farm machinery and vehicle traffic, fires in farm buildings, applications of organic fertilizer, excessive noise, dust, vibrations, extreme temperatures, ladders, fuel storage, slurry tanks, etc. No N/A.</t>
  </si>
  <si>
    <t>P: The farm has health and safety procedures.
C: 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t>
  </si>
  <si>
    <t>P: Does the farm have written health and safety procedures addressing issues identified in the risk assessment of AF 4.1.1?
C: The health and safety procedures shall address the points identified in the risk assessment (AF 4.1.1) and shall be appropriate for the farming operations. They shall also include accident and emergency procedures as well as contingency plans that deal with any identified risks in the working situation, etc. The procedures shall be reviewed annually and updated when the risk assessment changes.
The farm infrastructure, facilities and equipment shall be constructed and maintained in such a way as to minimize health and safety hazards for the workers to the extent practical.</t>
  </si>
  <si>
    <t>P: All staff have received health and safety training according to the risk assessment.
C: 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t>
  </si>
  <si>
    <t>P: Have all people working on the farm received health and safety training according to the risk assessment in AF 4.1.1?
C: All workers, including subcontractors, can demonstrate competency in responsibilities and tasks through visual observation (if possible, on the day of the inspection). There shall be evidence of instructions in the appropriate language and training records. Producers may conduct the health and safety training themselves if training instructions or other training materials are available (i.e. it need not be an outside individual who conducts the training). No N/A.</t>
  </si>
  <si>
    <t>P: Accident and emergency procedures are displayed and communicated.
C: 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t>
  </si>
  <si>
    <t>P: Are potential hazards clearly identified by warning signs?
C: Permanent and legible signs shall indicate potential hazards. This shall include, where applicable: Waste pits, fuel tanks, workshops, and access doors of the storage facilities for plant protection products/fertilizers/any other chemicals. Warning signs shall be present and in the predominant language(s) of the workforce and/or in pictograms. No N/A.</t>
  </si>
  <si>
    <t>P: Do accident and emergency procedures exist? Are they visually displayed, and are they communicated to all persons associated with the farm activities, including subcontractors and visitors?
C: Permanent accident procedures shall be clearly displayed in accessible and visible location(s) for workers, visitors, and subcontractors. These instructions are available in the predominant language(s) of the workforce and/or pictograms. 
The procedures shall identify the following:
•	The farm's map reference or farm address
•	The contact person(s)
•	An up-to-date list of relevant phone numbers (police, ambulance, hospital, fire-brigade, access to emergency health care on site or by means of transport, supplier of electricity, water, and gas)
Examples of other procedures that can be included:
•	The location of the nearest means of communication (telephone, radio)
•	How and where to contact the local medical services, hospital, and other emergency services. (Where did it happen? What happened? How many injured people? What kind of injuries? Who is calling?)
•	The location of fire extinguisher(s)
•	The emergency exits
•	Emergency cut-offs for electricity, gas, and water supplies 
•	How to report accidents and dangerous incidents
For aquaculture, cross-reference with Aquaculture module AQ 3.1.4.</t>
  </si>
  <si>
    <t>P: Safety advice for substances hazardous to workers’ health and safety is immediately available and accessible.
C: Information related to safe handling of each hazardous substance shall be accessible (websites, telephone numbers, safety data sheets (SDSs), etc.).</t>
  </si>
  <si>
    <t>P: Is safety advice for substances hazardous to workers’ health available/accessible? 
C: When required to ensure appropriate action, information (e.g. website, telephone number, material safety data sheets, etc.) is accessible.
For aquaculture, cross-reference with Aquaculture module AQ 3.1.2.</t>
  </si>
  <si>
    <t>P: First aid kits are accessible at all permanent sites and fields near the work.
C: 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</si>
  <si>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P: Are first aid kits available at all permanent sites and in the vicinity of fieldwork? 
C: Complete and maintained first aid kits (i.e. according to local recommendations and appropriate to the activities being carried out on the farm) shall be available and accessible at all permanent sites and readily available for transport (tractor, car, etc.) where required by the risk assessment in AF 4.1.1.</t>
  </si>
  <si>
    <t>P: There is always at least one person trained in first aid present on the farm whenever on-farm activities are being carried out.
C: 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</si>
  <si>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P: Are there always an appropriate number of persons (at least one person) trained in first aid present on each farm whenever on-farm activities are being carried out?
C: There is always at least one person trained in first aid (i.e. within the last 5 years) present on the farm whenever on-farm activities are being carried out. As a guideline: One trained person per 50 workers. On-farm activities include all activities mentioned in the relevant modules of this standard.</t>
  </si>
  <si>
    <t>P: Workers, visitors, and subcontractors are equipped with suitable personal protective equipment (PPE).
C: 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</si>
  <si>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P: Are workers, visitors, and subcontractors equipped with suitable protective clothing in accordance with legal requirements and/or label instructions and/or as authorized by a competent authority?
C: Complete sets of protective clothing, which enable label instructions and/or legal requirements and/or requirements as authorized by a competent authority to be complied which are available on the farm, utilized, and in a good state of repair. To comply with label requirements and/or on-farm operations, this may include some of the following: Rubber boots or other appropriate footwear, waterproof clothing, protective overalls, rubber gloves, face masks, appropriate respiratory equipment (including replacement filters), ear and eye protection devices, life-jackets, etc. as required by label or on-farm operations.</t>
  </si>
  <si>
    <t>P: Personal protective equipment (PPE) is maintained in clean conditions and stored appropriately so as not to pose any contamination risk to personal items.
C: 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t>
  </si>
  <si>
    <t>P: Is protective clothing cleaned after use and stored in such a way as to prevent contamination of personal clothing?
C: Protective clothing is kept clean according to the type of use and degree of potential contamination and in a ventilated place. Cleaning protective clothing and equipment includes separate washing from private clothing. Wash re-usable gloves before removal. Dirty and damaged protective clothing and equipment and expired filter cartridges shall be disposed of appropriately. Single-use items (e.g. gloves, overalls) shall be disposed of after one use. All protective clothing and equipment including replacements filters, etc. shall be stored outside of the plant protection products/storage facility and physically separated from any other chemicals that might cause contamination of the clothing or equipment. No N/A.</t>
  </si>
  <si>
    <t>P: There is evidence that the provided personal protective equipment (PPE) is used by the workers.
C: There shall be evidence that the provided PPE is being used.
If single-use PPE is used, the supply maintained on hand shall correspond to the needs of the workers, or records demonstrating that new PPE is promptly sourced and restocked shall be available.</t>
  </si>
  <si>
    <t>P: Suitable changing facilities are available where necessary.
C: The changing facilities (in line with local conditions) shall be used to change clothing and protective outer garments as required. Changing facilities may not be needed if personal protective equipment (PPE) is applied over existing clothing.</t>
  </si>
  <si>
    <t xml:space="preserve">P: Are there suitable changing facilities for the workers?
C: The changing facilities should be used to change clothing and protective outer garments as required. </t>
  </si>
  <si>
    <t>P: There is communication between management and workers on issues related to their health, safety, and welfare.
C: 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t>
  </si>
  <si>
    <t>P: Does regular two-way communication take place between management and workers on issues related to workers’ health, safety, and welfare? Is there evidence of actions taken from such communication?
C: Records show that communication between management and workers about health, safety, and welfare concerns can take place openly (i.e. without fear of intimidation or retribution) and at least once a year. The auditor is not required to make judgments about the content, accuracy, or outcome of such communications. There is evidence that the concerns of the workers about health, safety, and welfare are being addressed.</t>
  </si>
  <si>
    <t>P: Workers have access to clean drinking water, food storage, and areas to eat and rest.
C: 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</si>
  <si>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P: Do workers have access to clean food storage areas, designated rest areas, handwashing facilities, and drinking water?
C: A place to store food and a place to eat shall be provided to the workers if they eat on the farm. Handwashing equipment and drinking water shall always be provided.</t>
  </si>
  <si>
    <t>P: On-site living quarters are compliant with applicable local regulations, habitable, and equipped with basic services and facilities.
C: 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t>
  </si>
  <si>
    <t>P: Are on-site living quarters habitable and have the basic services and facilities?
C: The on-farm living quarters for the workers are habitable and have a sound roof, windows and doors, and the basic services of drinking water, toilets, and drains. In the case of no drains, septic pits can be accepted if compliant with local regulations.</t>
  </si>
  <si>
    <t>P: Transportation provided to workers is safe.
C: Transportation shall be safe for workers and take into account applicable safety requirements and regulations.</t>
  </si>
  <si>
    <t>P: Is transport for workers (on-farm, to and from fields/orchard) as provided by the producer safe and compliant with national regulations when used to transport workers on public roads?
C: Vehicles or vessels shall be safe for workers and, when used to transport workers on public roads, shall comply with national safety regulations.</t>
  </si>
  <si>
    <t>P: A documented risk assessment is completed for all registered sites.
C: 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t>
  </si>
  <si>
    <t>P: Is there a risk assessment available for all sites registered for certification (this includes rented land, structures, and equipment) and does this risk assessment show that the site in question is suitable for production, with regards to food safety, the environment, and health and welfare of animals in the scope of the livestock and aquaculture certification where applicable?
C: A written risk assessment to determine whether the sites are appropriate for production shall be available for all sites. It shall be ready for the initial inspection and maintained updated and reviewed when new sites enter in production and when risks for existing ones have changed, or at least annually, whichever is shorter. The risk assessment may be based on a generic one but shall be customized to the farm situation.
Risk assessments shall take into account:
•	Potential physical, chemical (including allergens), and biological hazards
•	Site history (for sites that are new to agricultural production, history of 5 years is advised and a minimum of one year shall be known)
•	Impact of proposed enterprises on adjacent stock/crops/environment, and the health and safety of animals in the scope of the livestock and aquaculture certification
(See Annex AF 1 and Annex AF 2 for guidance on risk assessments. Annex FV 1 includes guidance regarding flooding.)</t>
  </si>
  <si>
    <t>P: Is a recording system established for each unit of production or other area/location to provide a record of the livestock/aquaculture production and/or agronomic activities undertaken at those locations?
C: Current records shall provide a history of GLOBALG.A.P. production of all production areas. No N/A.</t>
  </si>
  <si>
    <t>P: Does the risk assessment for the farm site carried out as identified in AF 1.2.1 make particular reference to microbial contamination?
C: As part of their risk assessment for the farm site (see AF 1.2.1), producers shall identify the locations of nearby commercial animal operations, composting and potential sources for ingress by domestic and wild animals, and other contamination routes such as floodwater intrusion and dust.</t>
  </si>
  <si>
    <t>P: A management plan that establishes strategies for minimizing the risks identified in the risk assessment for operation suitability has been developed and implemented and is reviewed regularly.
C: 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t>
  </si>
  <si>
    <t>P: Has a management plan that establishes strategies to minimize the risks identified in the risk assessment (AF 1.2.1) been developed and implemented?
C: A management plan addresses the risks identified in AF 1.2.1 and describes the hazard control procedures that justify that the site in question is suitable for production. This plan shall be appropriate to the farm operations, and there shall be evidence of its implementation and effectiveness. 
NOTE: Environmental risks do not need to be part of this plan and are covered under AF 7.1.1.</t>
  </si>
  <si>
    <t>P: Has a management plan that establishes and implements strategies to minimize the risks identified in FV 1.1.1 been developed and implemented? 
C: A management plan addresses the risks identified in FV 1.1.1 and describes the hazard control procedures that justify that the site in question is suitable for production. This plan shall be appropriate to the products being produced and there shall be evidences of its implementation and effectiveness.</t>
  </si>
  <si>
    <t>P: The producer has a system for identifying sites and facilities used for production.
C: 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t>
  </si>
  <si>
    <t>P: Is there a reference system for each field, orchard, greenhouse, yard, plot, livestock building/pen, and/or other area/location used in production?
C: Compliance shall include visual identification in the form of:
•	A physical sign at each field/orchard, greenhouse/yard/plot/livestock building/pen, or other farm area/location
or 
•	A farm map, which also identifies the location of water sources, storage/handling facilities, ponds, stables, etc., and that could be cross-referenced to the identification system
No N/A.</t>
  </si>
  <si>
    <t>P: The site is kept in a tidy and orderly condition.
C: 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t>
  </si>
  <si>
    <t>P: Is the site kept in a tidy and orderly condition?
C: Visual assessment shall show that there is no evidence of waste/litter in the immediate vicinity of the production site(s) or storage buildings. Incidental and insignificant litter and waste on the designated areas are acceptable as well as the waste from the current day’s work. All other litter and waste shall be cleared up, including fuel spills.</t>
  </si>
  <si>
    <t>P: The producer recognizes the farm as an agricultural ecosystem that interacts with neighboring landscapes (while the legal scope of the producer is on the farm).
C: 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t>
  </si>
  <si>
    <t>P: Where the operation handles or stores allergens, the operation has a documented allergen management program.
C: The allergen management program shall list the allergens in use, stored, or handled by workers at the site specific to prevailing regulations. Where applicable, procedures shall address identification and segregation of allergens during storage, handling, loading, and shipping as based on a risk assessment conducted by the operation. All products intentionally or potentially containing allergenic materials shall be labeled according to the allergen labeling regulations in the country of production and the country of destination.</t>
  </si>
  <si>
    <t>P: Where the risk assessment indicates potential food allergen cross-contamination, are the products labeled to identify them?
C: Where the risk assessment indicates potential cross-contamination, the product shall be labeled according to country of production and destination legislation regarding food allergens.</t>
  </si>
  <si>
    <t>P: Biodiversity is managed to enable its protection and enhancement.
C: 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t>
  </si>
  <si>
    <t>P: Biodiversity is protected.
C: 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</si>
  <si>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P: Does each producer have a wildlife management and conservation plan for the farm business that acknowledges the impact of farming activities on the environment?
C: There shall be a written action plan that aims to enhance habitats and maintain biodiversity on the farm. This can be either an individual plan or a regional activity that the farm is participating in or is covered by. It shall pay special attention to areas of environmental interest being protected and make reference to legal requirements where applicable. The action plan shall include knowledge of integrated pest management practices, nutrient use of crops, conservation sites, water supplies, the impact on other users, etc.</t>
  </si>
  <si>
    <t>P: Biodiversity is enhanced.
C: 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t>
  </si>
  <si>
    <t>P: Has the producer considered how to enhance the environment for the benefit of the local community and flora and fauna? Is this policy compatible with sustainable commercial agricultural production and does it strive to minimize environmental impact of the agricultural activity?
C: There should be tangible actions and initiatives that can be demonstrated 1) by the producer either on the production site or at the local scale or at the regional scale 2) by participation in a group that is active in environmental support schemes concerned with habitat quality and habitat elements. There is a commitment within the conservation plan to undertake a baseline audit of the current levels, location, condition etc., of the fauna and flora on the farm, so as to enable actions to be planned. Within the conservation plan, there is a clear list of priorities and actions to enhance habitats for fauna and flora, where viable, and to increase bio-diversity on the farm.</t>
  </si>
  <si>
    <t>P: Unproductive sites are used as ecological focus area to protect and enhance biodiversity.
C: 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t>
  </si>
  <si>
    <t>P: Has consideration been given to the conversion of unproductive sites (e.g. low-lying wet areas, woodlands, headland strips, or areas of impoverished soil, etc.) to ecological focus areas for the encouragement of natural flora and fauna?
C: There should be a plan to convert unproductive sites and identified areas that give priority to ecology into conservation areas, where viable.</t>
  </si>
  <si>
    <t>P: On the farm (within the farm boundaries), no areas with legally recognized conservation value (or effectively protected by other means) have been converted into agricultural areas or into other uses since 1 January 2014.
C: 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</si>
  <si>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P: 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
C: 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t>
  </si>
  <si>
    <t>P: Management of biodiversity is supported with metrics.
C: 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t>
  </si>
  <si>
    <t>P: On-farm energy use is monitored.
C: 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t>
  </si>
  <si>
    <t xml:space="preserve">P: Can the producer show monitoring of on-farm energy use? 
C: Energy use records exist (e.g. invoices where energy consumption is detailed). The producer/producer group is aware of where and how energy is consumed on the farm and through farming practices. Farming equipment shall be selected and maintained for optimum energy consumption. </t>
  </si>
  <si>
    <t>P: Based on the results of the monitoring, there is a plan to improve energy efficiency on the farm.
C: A documented plan identifying opportunities to improve energy efficiency shall be available. 
The plan can be a multiyear plan if the specific reality of the producer requires it.</t>
  </si>
  <si>
    <t>P: Based on the result of the monitoring, is there a plan to improve energy efficiency on the farm?
C: A written plan identifying opportunities to improve energy efficiency is available.</t>
  </si>
  <si>
    <t>P: The plan to improve energy efficiency considers minimizing the use of nonrenewable energy.
C: The producer shall consider reducing the use of nonrenewable energy to the lowest possible and using renewable energy instead.</t>
  </si>
  <si>
    <t>P: Does the plan to improve energy efficiency consider minimizing the use of non-renewable energy?
C: Producers consider reducing the use of non-renewable energies to a minimum possible and use renewable ones.</t>
  </si>
  <si>
    <t>P: Management of energy is supported with metrics.
C: 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t>
  </si>
  <si>
    <t>P: 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
C: 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t>
  </si>
  <si>
    <t>P: The farm enables the formation of organic carbon in soils and in biomass.
C: 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t>
  </si>
  <si>
    <t>P: The farm’s contribution to reducing and removing greenhouse gases (GHGs) from the atmosphere is supported with metrics.
C: Acceptable metrics allow calculating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t>
  </si>
  <si>
    <t>P: A waste management system is implemented.
C: A waste management system addressing potential contamination of product or the environment (air, soil, substrate, and water) shall:
- Be documented and current
- Address collection, storage, and disposal of waste material, including green waste, plant protection products, fertilizers, wastewater, drainage, and packaging material, where applicable</t>
  </si>
  <si>
    <t>P: Is there a documented farm waste management plan to avoid and/or minimize wastage and pollution to the extent possible, and does the waste management plan include adequate provisions for waste disposal?
C: A comprehensive, current, and documented plan that covers wastage reduction, pollution and waste recycling is available. Air, soil, and water contamination shall be considered where relevant along with all products and sources identified in the plan. For aquaculture, cross-reference with Aquaculture module AQ 9.1.1.</t>
  </si>
  <si>
    <t>P: Waste products and sources of pollution are identified in all areas of the farm.
C: 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t>
  </si>
  <si>
    <t xml:space="preserve">P: Have possible waste products and sources of pollution been identified in all areas of the farm?
C: Possible waste products (e.g. paper, cardboard, plastic, oil) and sources of pollution (e.g. fertilizer excess, exhaust smoke, oil, fuel, noise, effluent, chemicals, sheep-dip, feed waste, algae produced during net cleaning) produced by the farm processes have been listed.
For crops, producers shall also take into consideration surplus application mix and tank washings. 
</t>
  </si>
  <si>
    <t>P: All forklifts and other driven transport trolleys are clean and well maintained and of a suitable type to avoid contamination through emissions.
C: Internal transport should be maintained so as to avoid product contamination, with special attention to fume emissions. Forklifts and other driven transport trolleys should be electric or gas-driven.</t>
  </si>
  <si>
    <t xml:space="preserve">P: Are all forklifts and other driven transport trolleys clean and well maintained and of a suitable type to avoid contamination through emissions? 
C: Internal transport should be maintained in a manner to avoid produce contamination, with special attention to fume emissions. Forklifts and other driven transport trolleys should be electric or gas-driven. </t>
  </si>
  <si>
    <t>P: Holding areas for diesel and other fuel oil tanks are environmentally safe.
C: 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t>
  </si>
  <si>
    <t>P: Are holding areas for diesel and other fuel oil tanks environmentally safe?
C: All fuel storage tanks shall conform to the local requirements. When there are no local requirements to contain spillage, the minimum is bunded areas, which shall be impervious and be able to contain at least 110 % of the largest tank stored within it, unless it is in an environmentally sensitive area where the capacity shall then be 165 % of the content of the largest tank. There shall be no-smoking signs displayed and appropriate fire emergency provisions made nearby.</t>
  </si>
  <si>
    <t>P: Organic waste is managed in an appropriate manner to reduce the risk of contamination of the environment.
C: Organic waste material should be composted and used for soil conditioning. The composting method should mitigate the risk of pest, disease, or weed carryover.</t>
  </si>
  <si>
    <t>P: Provided there is no risk of pest, disease, and weed carry-over, are organic wastes composted on the farm and recycled?
C: Organic waste material is composted and used for soil conditioning. The composting method ensures that there is no risk of pest, disease, or weed carry-over. For aquaculture, cross-reference with Aquaculture module AQ 10.2.2.</t>
  </si>
  <si>
    <t>P: The water used for washing and cleaning purposes is disposed of in a manner that minimizes the environmental, health, and safety impact.
C: 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t>
  </si>
  <si>
    <t>P: Is the water used for washing and cleaning purposes disposed of in a manner that ensures the minimum health and safety risks and environmental impact?
C: Waste water resulting from washing of contaminated machinery, e.g. spray equipment, personal protective equipment, hydro-coolers, or buildings with animals, should be collected and disposed of in a way that ensures the minimum impact on the environment and the health and safety of farm staff, visitors and nearby communities as well as legal compliance. For tank washings see CB 7.5.1.</t>
  </si>
  <si>
    <t>P: Fragments and small pieces of packaging material and other nonproduct waste are removed from the field.
C: Fragments and small pieces of packaging material and nonproduct waste shall be removed from the production site after the specific in-field process is completed.</t>
  </si>
  <si>
    <t xml:space="preserve">P: Are bits of packaging material and other non-produce waste removed from the field? 
C: Bits of packaging material and non-produce waste shall be removed from the field. </t>
  </si>
  <si>
    <t>P: Plastics are managed in a responsible way.
C: 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t>
  </si>
  <si>
    <t>P: Food waste* is prevented and managed.
*Food waste: food that is not channeled for human consumption, animal feed, or bio-based materials.
C: Available evidence indicates that:
Surplus produce** should be redirected for one of the following purposes, in order of preference:
- Human consumption (for processing, social food services, etc.)
- Animal feed
- Bio-based materials
Food waste should be redirected in one of the following ways:
- Recycling, composting, and/or land applications
- Repurposing (e.g., incineration of waste with energy recovery)
- Other forms of disposal
Evidence of food surplus and food waste management should be based on quantitative records (estimations are accepted).
In Option 2 producer groups, evidence at quality management system (QMS) level is acceptable.
**Surplus produce: produce of the farm that is grown and harvested (or unharvested and left in the field) but not distributed to customers.</t>
  </si>
  <si>
    <t>P: Propagation materials are obtained in compliance with variety registration laws, where applicable.
C: 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</si>
  <si>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P: When seeds or propagation material have been purchased in the past 24 months, is there evidence that guarantees they have been obtained in compliance with variety registration laws (in the case mandatory variety registration exists in the respective country)?
C: A document (e.g. empty seed package, plant passport, packing list, or invoice) that states as a minimum variety name, batch number, propagation material vendor, and, where available, additional information on seed quality (germination, genetic purity, physical purity, seed health, etc.) shall be available.
Material coming from nurseries that have GLOBALG.A.P. Plant Propagation Material, equivalent or GLOBALG.A.P. recognized certification is considered compliant.</t>
  </si>
  <si>
    <t>P: Propagation materials are obtained in compliance with intellectual property laws.
C: 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</si>
  <si>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P: Has the propagation material used been obtained in accordance to applicable intellectual property laws?
C: When producers use registered varieties or rootstock, there are written documents available on request that prove that the propagation material used has been obtained in accordance to applicable local intellectual property right laws. These documents may be the license contract (for starting material that does not originate from seed, but from vegetative origin), the plant passport if applicable or, if a plant passport is not required, a document or empty seed package that states, as a minimum, variety name, batch number, propagation material vendor, and packing list/delivery note or invoice to demonstrate size and identity of all propagation material used in the last 24 months. No N/A.
Note: The PLUTO Database of UPOV (http://www.upov.int/pluto/en) and the Variety Finder Tool on the website of CPVO (cpvo.europa.eu) list all varieties in the world, providing their registration details and the intellectual property protection details per variety and country.</t>
  </si>
  <si>
    <t>P: Plant health quality control systems are implemented and recorded for in-house propagation materials.
C: 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</si>
  <si>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 xml:space="preserve">P: Are plant health quality control systems operational for in-house nursery propagation?
C: A quality control system that contains a monitoring system for visible signs of pest and diseases is in place and current records of the monitoring system shall be available. Nursery means anywhere propagation material is produced, (including in-house grafting material selection). The monitoring system shall include the recording and identification of the mother plant or field of origin crop, as applicable. Recording shall be at regular established intervals. If the cultivated trees or plants are intended for own use only (i.e. not sold), this will suffice. When rootstocks are used, special attention shall be paid to the origin of the rootstocks through documentation. </t>
  </si>
  <si>
    <t>P: Up-to-date records on all chemical treatments applied on in-house propagation materials are available.
C: 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t>
  </si>
  <si>
    <t>P: Are PPP treatments recorded for in-house nursery propagation materials applied during the plant propagation period?
C: Records of all PPP treatments applied during the plant propagation period for in-house plant nursery propagation are available and include location, date, trade name and active ingredient, operator, authorized by, justification, quantity, and machinery used.</t>
  </si>
  <si>
    <t>P: Information on chemical treatments is available for purchased propagation materials.
C: 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t>
  </si>
  <si>
    <t>P: Is the purchased propagation material (seed, rootstocks, seedlings, plantlets, cuttings) accompanied by information of chemical treatments done by the supplier?
C: Records with the name(s) of the chemical product(s) used by the supplier on the propagation material (e.g. maintaining records/ seed packages, list with the names of the plant protection products (PPP) used, etc.) are available on request. 
Suppliers who hold a GLOBALG.A.P. Plant Propagation Material, equivalent or GLOBALG.A.P. recognized certificate are considered compliant with the control point. N/A for perennial crops.</t>
  </si>
  <si>
    <t>P: A procedure for use and handling of genetically modified (GM) materials is available.
C: An implemented documented procedure that explains how GM materials (crops and trials) are grown and handled shall be available.</t>
  </si>
  <si>
    <t>P: Is there a plan for handling genetically modified (GM) material (i.e. crops and trials) identifying strategies to minimize contamination risks (e.g. such as accidental mixing of adjacent non-GM crops) and maintaining product integrity?
C: A written plan that explains how GM materials (e.g. crops and trials) are handled and stored to minimize risk of contamination with conventional material and to maintain product integrity is available.</t>
  </si>
  <si>
    <t>P: Growing of genetically modified crops and/or trials is subject to the prevailing regulations in the country of production.
C: The producer shall have a copy of the prevailing regulations in the country of production and comply accordingly. Records shall be kept of the specific modification and/or the unique identifier. Specific husbandry and management advice shall be obtained.</t>
  </si>
  <si>
    <t xml:space="preserve">P: Does the planting of or trials with (genetically modified organisms GMOs) comply with all applicable legislation in the country of production?
C: The registered farm or group of registered farms have a copy of the legislation applicable in the country of production and comply accordingly. Records shall be kept of the specific modification and/or the unique identifier. Specific husbandry and management advice shall be obtained. </t>
  </si>
  <si>
    <t>P: Is there documentation available of when the producer grows GMOs? 
C: If GMO cultivars and/or products derived from genetic modification are used, records of planting, use or production of GMO cultivars and/or products derived from genetic modification are maintained.</t>
  </si>
  <si>
    <t>P: The producer’s direct clients have been informed of the genetically modified organism (GMO) status of the product.
C: Documented evidence of communication shall be kept and shall allow verification that all products supplied to direct clients meet the agreed requirements.</t>
  </si>
  <si>
    <t xml:space="preserve">P: Have the producer’s direct clients been informed of the GMO status of the product?
C: Documented evidence of communication shall be provided and shall allow verification that all material supplied to direct clients is according to customer requirements. </t>
  </si>
  <si>
    <t>P: Adventitious mixing of genetically modified (GM) crops with conventional crops is avoided.
C: A visual assessment of the identification of GM crops and the integrity of the storage shall be made.</t>
  </si>
  <si>
    <t>P: Are GM crops stored separately from other crops to avoid adventitious mixing?
C: A visual assessment of the integrity and identification of GM crops storage shall be made.</t>
  </si>
  <si>
    <t>P: To improve and optimize soil health, the producer has a soil management plan.
C: The producer shall demonstrate that consideration has been given to the nutritional needs of the crop and to maintaining soil fertility. Records of soil analyses and crop-specific information shall be available as evidence.</t>
  </si>
  <si>
    <t>P: Does the producer have a soil management plan?
C: The producer shall demonstrate that consideration has been given to the nutritional needs of the crop and to maintaining soil fertility. Records of analyses and/or crop-specific literature shall be available as evidence. 
Flowers and ornamentals producers shall perform calculations at least once for every single crop harvested and on a justified regular basis (e.g. every 2 weeks in closed systems) for continuously harvested crops. (Analysis may be conducted with on-farm equipment or mobile kits). No N/A.</t>
  </si>
  <si>
    <t>P: Soil maps have been prepared for the farm.
C: The types of soil should be identified for each site, based on a soil profile, soil analysis, or local (regional) cartographic soil type map.</t>
  </si>
  <si>
    <t>P: Have soil maps been prepared for the farm?
C: The types of soil are identified for each site, based on a soil profile or soil analysis or local (regional) cartographic soil-type map.</t>
  </si>
  <si>
    <t>P: Crop rotation for annual crops is implemented, where feasible.
C: When rotations of annual crops to improve soil structure and minimize soil-borne pests and diseases are carried out, this shall be verifiable from planting dates or crop or field records. Records shall exist for the previous two-year rotation.</t>
  </si>
  <si>
    <t>P: Is there, where feasible, crop rotation for annual crops? 
C: When rotations of annual crops to improve soil structure and minimize soil borne pests and diseases are done, this can be verified from planting date and/or PPP application records. Records shall exist for the previous 2-year rotation.</t>
  </si>
  <si>
    <t>P: Techniques have been used to improve or maintain soil structure and avoid soil compaction.
C: 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</si>
  <si>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P: Have techniques been used to improve or maintain soil structure and avoid soil compaction?
C: There is evidence of techniques applied (e.g. use of deep-rooting green crops, drainage, subsoiling, use of low pressure tires, tramlines, permanent row marking, avoiding in-row plowing, smearing, poaching,) that are suitable for use on the land and, where possible, minimize, isolate, or eliminate soil compaction, etc.</t>
  </si>
  <si>
    <t>P: The producer uses techniques to reduce the possibility of soil erosion.
C: There shall be evidence of control practices and remedial measures (mulching, crossline techniques on slopes, drains, sowing grass or green fertilizers, trees and shrubs on the borders of sites, etc.) to minimize soil erosion (from water, wind, etc.).</t>
  </si>
  <si>
    <t>P: Does the producer use techniques to reduce the possibility of soil erosion?
C: There is evidence of control practices and remedial measures (e.g. mulching, cross line techniques on slopes, drains, sowing grass or green fertilizers, trees and bushes on borders of sites, etc.) to minimize soil erosion (e.g. water, wind).</t>
  </si>
  <si>
    <t>P: There is documented justification for the use of soil fumigants.
C: There shall be documented evidence and justification for the use of soil fumigants, including targeted problem, location, date, active ingredient, doses, method of application, and operator. Methyl bromide shall never be used as a soil fumigant.</t>
  </si>
  <si>
    <t xml:space="preserve">P: Is there a written justification for the use of soil fumigants?
C: There is written evidence and justification for the use of soil fumigants including location, date, active ingredient, doses, method of application and operator. The use of methyl bromide as a soil fumigant is not permitted. </t>
  </si>
  <si>
    <t>P: The preplanting interval is complied with.
C: The preplanting interval shall be recorded.</t>
  </si>
  <si>
    <t>P: Is any pre-planting interval complied with prior to planting? 
C: Pre-planting interval shall be recorded.</t>
  </si>
  <si>
    <t>P: The producer participates in substrate recycling.
C: The producer should keep records documenting dates and quantities of recycled substrate. Invoices/Loading dockets are acceptable. If there is no participation in an available recycling program, it should be justified. Participation in an off-farm recycling program is acceptable.</t>
  </si>
  <si>
    <t>P: Does the producer participate in substrate recycling programs for substrates where available?
C: The producer keeps records documenting quantities recycled and dates. Invoices/loading dockets are acceptable. If there is no participation in a recycling program available, it should be justified.</t>
  </si>
  <si>
    <t>P: Records are kept of any chemicals used to sterilize substrates for reuse.
C: If substrates are sterilized on the farm, the name or reference of the field, orchard, or greenhouse shall be recorded.
If substrates are sterilized off-farm, the
name and location of the company that sterilizes the substrate shall be recorded.
In all cases, the following shall all be correctly recorded:
- Dates of sterilization (day/month/year)
- Name and active ingredient used
- Machinery used (e.g., 1000l tank)
- Method used (drenching, fogging, etc.)
- Operator’s name (person who actually applied the chemicals and performed the sterilization)
- Preplanting interval
Where applicable and feasible, steaming or nonchemical alternatives shall be used for sterilizing substrates that will be reused.</t>
  </si>
  <si>
    <t xml:space="preserve">P: If chemicals are used to sterilize substrates for reuse, have the location, the date of sterilization, type of chemical, method of sterilization, name of the operator, and pre-planting interval been recorded?
C: When the substrates are sterilized on the farm, the name or reference of the field, orchard, or greenhouse is recorded. If sterilized off farm, then the name and location of the company that sterilizes the substrate are recorded. The following are all correctly recorded: The dates of sterilization (day/month/year), the name and active ingredient, the machinery (e.g. 1000 l tank, etc.), the method (e.g. drenching, fogging, etc.), the operator’s name (i.e. the person who actually applied the chemicals and did the sterilization), and the pre-planting interval. </t>
  </si>
  <si>
    <t>P: Substrates of natural origins do not come from designated conservation areas.
C: There shall be records that attest to the source of the substrate of natural origin being used. These records shall demonstrate that the substrate does not come from designated conservation areas.
Opportunities to decrease the use of peat shall be considered.</t>
  </si>
  <si>
    <t>P: If a substrate of natural origin is used, can it be demonstrated that it does not come from designated conservation areas?
C: Records exist that attest the source of the substrate of natural origin being used. These records demonstrate that the substrate does not come from designated conservation areas.</t>
  </si>
  <si>
    <t>P: Up-to-date records of all fertilizer and biostimulant applications are kept.
C: Records shall be kept of each fertilizer (organic and inorganic) and biostimulant application, including in hydroponic and fertigation systems.</t>
  </si>
  <si>
    <t>P: Field, orchard or greenhouse reference and crop?
C: Records shall be kept of all fertilizer applications, detailing the geographical area and the name or reference of the field, orchard, or greenhouse where the registered product crop is located. Records shall also be kept for hydroponic situations and where fertigation is used. No N/A.</t>
  </si>
  <si>
    <t>P: The records of all fertilizer applications shall include:
Geographical area and the name or reference of the field, orchard, or greenhouse
C: Geographical area and the name or reference of the field, orchard, or greenhouse</t>
  </si>
  <si>
    <t>P: The records of all fertilizer applications shall include:
Date(s)
C: Date(s)</t>
  </si>
  <si>
    <t>P: Do records of all applications of soil and foliar fertilizers, both organic and inorganic, include the following criteria: 
Application dates?
C: The exact dates (day, month and year) of the application are detailed in the records of all fertilizer applications. No N/A.</t>
  </si>
  <si>
    <t>P: The records of all fertilizer applications shall include:
Name and type
C: Name and type</t>
  </si>
  <si>
    <t>P: Do records of all applications of soil and foliar fertilizers, both organic and inorganic, include the following criteria: 
Applied fertilizer types?
C: The trade name, type of fertilizer (e.g. NPK), and concentrations (e.g. 17-17-17) are detailed in the records of all fertilizer applications. No N/A.</t>
  </si>
  <si>
    <t>P: The records of all fertilizer applications shall include:
Amount (rate or concentration as applicable)
C: Amount (rate or concentration as applicable)</t>
  </si>
  <si>
    <t>P: Do records of all applications of soil and foliar fertilizers, both organic and inorganic, include the following criteria: 
Applied quantities?
C: The amount of product to be applied in weight or volume relative to a unit of area or number of plants or unit of time per volume of fertigation is detailed in the records of all fertilizer applications. The actual quantity applied shall be recorded, as this is not necessarily the same as the recommendation. No N/A.</t>
  </si>
  <si>
    <t>P: Removed in IFA v6 
No Method of application in IFA v6
C: Removed in IFA v6 
No Method of application in IFA v6</t>
  </si>
  <si>
    <t xml:space="preserve">P: Do records of all applications of soil and foliar fertilizers, both organic and inorganic, include the following criteria: 
Method of application?
C: The method and/or equipment used are detailed in the records of all fertilizer applications. 
In the case the method/equipment is always the same, it is acceptable to record these details only once. If there are various equipment units, these are identified individually. Methods may be e.g. via irrigation or mechanical distribution. Equipment may be e.g. manual or mechanical. No N/A.
</t>
  </si>
  <si>
    <t>P: The records of all fertilizer applications shall include: 
Name of the applicator 
C: Name of the applicator to clearly identify the individual or team of workers performing the fertilization</t>
  </si>
  <si>
    <t>P: Do records of all applications of soil and foliar fertilizers, both organic and inorganic, include the following criteria: 
Operator details?
C: The name of the operator who has applied the fertilizer is detailed in the records of all fertilizer applications. 
If a single individual makes all of the applications, it is acceptable to record the operator details only once.
If there is a team of workers performing the fertilization, all of them need to be listed in the records. No N/A.</t>
  </si>
  <si>
    <t>P: Management of fertilizers is supported with metrics.
C: Acceptable metrics allow calculating the following:
The total amount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t>
  </si>
  <si>
    <t>P: Fertilizers and biostimulants are stored in an appropriate manner that does not compromise food safety.
C: 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</si>
  <si>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P: Are all fertilizers stored:
Separately from PPPs?
C: The minimum requirement is to prevent physical cross-contamination between fertilizers (organic and inorganic) and PPPs by using a physical barrier (wall, sheeting, etc.). If fertilizers that are applied together with PPPs (i.e. micronutrients or foliar fertilizers) are packed in a closed container, they can be stored with PPPs.</t>
  </si>
  <si>
    <t>P: Are all fertilizers stored:
Not together with harvested products?
C: Fertilizers shall not be stored with harvested products.</t>
  </si>
  <si>
    <t>P: Is organic fertilizer stored in an appropriate manner that reduces the risk of contamination of the environment?
C: Organic fertilizers shall be stored in a designated area. Appropriate measures, adequate according to the risk assessment in AF 1.2.1, have been taken to prevent the contamination of water sources (e.g. concrete foundation and walls, specially built leak-proof container, etc.) or shall be stored at least 25 meters from water sources.</t>
  </si>
  <si>
    <t>P: Fertilizers and biostimulants are stored in an appropriate manner that reduces the risk of environmental contamination.
C: 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t>
  </si>
  <si>
    <t>P: Are all fertilizers stored:
In a covered area?
C: The covered area is suitable to protect all inorganic fertilizers (e.g. powders, granules, or liquids) from atmospheric influences (e.g. sunlight, frost and rain, high temperature). Based on a risk assessment (fertilizer type, weather conditions, storage duration and location), plastic coverage could be acceptable. It is permitted to store lime and gypsum in the field. As long as the storage requirements on the material safety data sheet are complied with, bulk liquid fertilizers can be stored outside in containers.</t>
  </si>
  <si>
    <t xml:space="preserve">P: Are all fertilizers stored:
In a clean area?
C: Inorganic fertilizers (e.g. powders, granules, or liquids) are stored in an area that is free from waste, does not constitute a breeding place for rodents, and where spillage and leakage may be cleared away. </t>
  </si>
  <si>
    <t>P: Are all fertilizers stored:
In a dry area?
C: The storage area for all inorganic fertilizers (e.g. powders, granules, or liquids) is well ventilated and free from rainwater or heavy condensation. Storage cannot be directly on the soil except for lime/gypsum.</t>
  </si>
  <si>
    <t>P: Are all fertilizers stored:
In an appropriate manner that reduces the risk of contamination of water sources?
C: All fertilizers are stored in a manner that poses minimum risk of contamination to water sources. 
Liquid fertilizer stores/tanks shall be surrounded by an impermeable barrier to contain a capacity to 110 % of the volume of the largest container, if there is no applicable legislation.</t>
  </si>
  <si>
    <t>P: A risk assessment for organic fertilizer is conducted as per intended use.
C: 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t>
  </si>
  <si>
    <t>P: Has a risk assessment been carried out for organic fertilizer, which, prior to application, considers its source, characteristics and intended use?
C: Documented evidence is available to demonstrate that a food safety and environmental risk assessment for the use of organic fertilizer has been done, and that at least the following have been considered: 
•	Type of organic fertilizer
•	Method of treatment to obtain the organic fertilizer
•	Microbial contamination (plant and human pathogens)
•	Weed/seed content
•	Heavy metal content
•	Timing of application, and placement of organic fertilizer (e.g. direct contact to edible part of crop, ground between crops, etc.).
This also applies to substrates from biogas plants.</t>
  </si>
  <si>
    <t>P: The interval between the application of organic fertilizer and harvest does not compromise food safety.
C: 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requirements:
- For tree crops (i.e., trees with the lowest fruit suspended well above the ground, so that the fruit does not come into contact with the soil, and excluding low bushes): Raw manure shall be applied prior to bud burst or on a shorter interval based on the risk assessment, but never shorter than 60 days prior to harvest.
- Leafy greens: Raw manure shall never be applied after planting, regardless of any harvest interval.
- For other crops: Raw manure shall be applied at least 60 days prior to harvest.</t>
  </si>
  <si>
    <t>P: Does the interval between the application of organic fertilizer and the product harvest not compromise food safety?
C: Records show that the interval between use of composted organic fertilizers and harvest does not compromise food safety (see also CB 4.4.2).
When raw animal manure is used, producers shall conduct a risk assessment (CB 4.4.2) and incorporate the raw manure into the soil.
•	For tree crops: Prior to bud burst, or exceptionally it may be incorporated in a shorter interval based on the risk assessment but never shorter than 60 days prior to harvest;
•	For all other crops: At least 60 days prior to harvest for all other crops. In the case of leafy greens (also called potherbs, greens, vegetable greens, leafy greens, or salad greens) it cannot be applied after planting even if the growing cycle is longer than 60 days.
Refer to Annex FV 1.</t>
  </si>
  <si>
    <t>P: The use of human sewage sludge is prohibited on the farm.
C: Human sewage sludge shall never be used in the production of registered crops. The use of human sewage sludge that has been composted or incorporated into a commercially available product is not permitted, regardless of lawful use according to prevailing regulations.</t>
  </si>
  <si>
    <t>P: Does the producer prevent the use of human sewage sludge on the farm?
C: No treated or untreated human sewage sludge is used on the farm for the production of GLOBALG.A.P. registered crops. No N/A.</t>
  </si>
  <si>
    <t>P: Removed in IFA v6 
No requirement for records on seed/planting rate, sowing/planting date in IFA v6
C: Removed in IFA v6 
No requirement for records on seed/planting rate, sowing/planting date in IFA v6</t>
  </si>
  <si>
    <t>P: Does the producer keep records on seed/planting rate, sowing/planting date?
C: Records of sowing/planting, rate/density, and date shall be kept and be available.</t>
  </si>
  <si>
    <t>P: The content of major nutrients (nitrogen, phosphorus, potassium) in applied fertilizers is known.
C: Documented evidence/labels detailing major nutrient content (or recognized standard values) shall be available for all fertilizers (organic and inorganic) used on registered crops within the last 24 months.</t>
  </si>
  <si>
    <t>P: Is the content of major nutrients (NPK) of applied fertilizers known?
C: Documented evidence/labels detailing major nutrient content (or recognized standard values) is available for all fertilizers used on crops grown under GLOBALG.A.P. within the last 24-month period.</t>
  </si>
  <si>
    <t>P: Has the producer taken into account the nutrient contribution of organic fertilizer applications?
C: An analysis from the supply is carried out or recognized standard values are used, which take into account the contents of NPK nutrients (nitrogen (N), phosphorus (P), potassium (K)) in organic fertilizer applied in order to avoid soil contamination.</t>
  </si>
  <si>
    <t>P: Purchased inorganic fertilizers are accompanied by documented evidence of chemical content, including heavy metals.
C: Documented evidence detailing chemical content, including heavy metals, should be available for all inorganic fertilizers used on registered crops within the last 12 months.</t>
  </si>
  <si>
    <t>P: Are purchased inorganic fertilizers accompanied by documented evidence of chemical content, which includes heavy metals?
C: Documented evidence detailing chemical content, including heavy metals, is available for all inorganic fertilizers used on crops grown under GLOBALG.A.P. within the last 12-month period.</t>
  </si>
  <si>
    <t>P: There is a risk assessment to assess food safety risks for pre- and postharvest water used.
C: 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</si>
  <si>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P: Has a risk assessment on physical and chemical pollution of water used on pre-harvest activities (e.g. irrigation/fertigation, washings, spraying) been completed and has it been reviewed by the management within the last 12 months?
C: A risk assessment that takes into consideration, at a minimum, the following shall be performed and documented:
•	Identification of the water sources and their historical testing results (if applicable)
•	Method(s) of application (see Annex CB 1 for examples)
•	Timing of water use (during crop growth stage)
•	Contact of water with the crop
•	Characteristics of the crop and the growth stage
•	Purity of the water used for PPP applications
PPP must be mixed in water whose quality does not compromise the effectiveness of the application. Any dissolved soil, organic matter or minerals in the water can neutralize the chemicals. For guidance, producers must obtain the required water standards from the product label, the literature provided by the chemical manufacturers, or seek advice from a qualified agronomist.
The risk assessment shall be reviewed by the management every year and updated any time there is a change made to the system or a situation occurs that could introduce an opportunity to contaminate the system. The risk assessment shall address potential physical (e.g. excessive sediment load, rubbish, plastic bags, bottles) and chemical hazards and hazard control procedures for the water distribution system.</t>
  </si>
  <si>
    <t>P: Is there evidence of a risk assessment covering the microbiological quality of the water used in all pre-harvest operations?
C: A written risk assessment of microbiological quality of the water is conducted. It includes water source, proximity to potential sources of contamination, application timing (growth stage of the crop), application method, and placement of application (harvestable part of the crop, other parts of the crop, ground between crops, etc.).</t>
  </si>
  <si>
    <t>P: A risk assessment has been undertaken to evaluate environmental issues for water management on the farm (pre- and postharvest).
C: 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t>
  </si>
  <si>
    <t>P: Has a risk assessment been undertaken that evaluates environmental issues for water management on the farm and has it been reviewed by the management within the previous 12 months?
C: There is a documented risk assessment that identifies environmental impacts of the water sources, distribution system and irrigation and crop washing usages. In addition, the risk assessment shall take into consideration the impact of own farming activities on off-farm environments, where information is known to be available. The risk assessment shall be completed, fully implemented and it shall be reviewed and approved annually by the management. See ‘Annex AF 1 GLOBALG.A.P. Guideline: Risk Assessment - General’ and ‘Annex CB 1 GLOBALG.A.P. Guideline: Responsible On-Farm Water Management for Crops’ for further guidance. No N/A.</t>
  </si>
  <si>
    <t>P: A water management plan is available.
C: 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t>
  </si>
  <si>
    <t>P: Is there a water management plan available that identifies water sources and measures to ensure the efficiency of application and which management has approved within the previous 12 months?
C: There is a written and implemented action plan, approved by the management within the previous 12 months, which identifies water sources and measures to ensure efficient use and application.
The plan shall include one or more of the following: Maps (see AF 1.1.1), photographs, drawings (hand drawings are acceptable), or other means to identify the location of water source(s), permanent fixtures and the flow of the water system (including holding systems, reservoirs or any water captured for re-use).
Permanent fixtures, including wells, gates, reservoirs, valves, returns, and other above-ground features that make up a complete irrigation system, shall be documented in such a manner as to enable location in the field. The plan shall also assess the need for the maintenance of irrigation equipment. Training and/or retraining of personnel responsible for the oversight or performance duties shall be provided. Short and long-term plans for improvement, with timescales where deficiencies exist, shall be included. This can either be an individual plan or a regional activity that the farm may be participating in or is covered by such activities.</t>
  </si>
  <si>
    <t>P: Actions are taken to complement on-farm water management with off-farm activities (while recognizing that the legal scope of the producer is on the farm).
C: 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t>
  </si>
  <si>
    <t>P: Water use at farm level has valid permits/licenses where legally required.
C: 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</si>
  <si>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P: Where legally required, are there valid permits/licenses available for all farm water extraction, water storage infrastructure, on-farm usage and, where appropriate, any subsequent water discharge?
C: There are valid permits/licenses available issued by the competent authority for all farm water extraction; water storage infrastructure; all on-farm water usage including but not restricted to irrigation, product washing or flotation processes; and where legally required, for water discharge into river courses or other environmentally sensitive areas. These permits/licenses shall be available for inspection and have valid dates.</t>
  </si>
  <si>
    <t>P: Restrictions indicated in water permits/licenses are complied with.
C: 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</si>
  <si>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P: Where the water permits/licenses indicate specific restrictions, do the water usage and discharge records confirm that the management has complied with these?
C: It is not unusual for specific conditions to be set in the permits/licenses, such as hourly, daily, weekly, monthly, or yearly extraction volumes or usage rates. Records shall be maintained and available to demonstrate that these conditions are being met.</t>
  </si>
  <si>
    <t>P: Where feasible, measures have been implemented to collect water and, where appropriate, to recycle.
C: Water collection and/or recycling shall be implemented where economically and practically feasible (from building roofs, greenhouses, etc.).
Water collection or recycling does not refer only to rainwater. Collection from watercourses is not encouraged.</t>
  </si>
  <si>
    <t>P: Where feasible, have measures been implemented to collect water and, where appropriate, to recycle taking into consideration all food safety aspects?
C: Water collection is recommended where it is commercially and practically feasible, e.g. from building roofs, glasshouses, etc. Collection from watercourses within the farm perimeters may need legal permits from the authorities.</t>
  </si>
  <si>
    <t>P: Water storage facilities are present and well maintained to take advantage of periods of maximum water availability.
C: Where the farm is located in areas of seasonal water availability, there should be water storage facilities for water use during periods when water availability is low. These should be in a good state of repair and appropriately fenced/secured to prevent accidents.</t>
  </si>
  <si>
    <t>P: Are water storage facilities present and well maintained to take advantage of periods of maximum water availability?
C: Where the farm is located in areas of seasonal water availability, there are water storage facilities for water use during periods when water availability is low. Where required, they are legally authorized, in a good state of repair, and appropriately fenced/secured to prevent accidents.</t>
  </si>
  <si>
    <t>P: Storage of water does not pose any food safety risks.
C: 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t>
  </si>
  <si>
    <t>P: Water is analyzed for food safety, in accordance with the risk assessment.
C: Water shall be analyzed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</si>
  <si>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P: Is water used on pre-harvest activities analyzed at a frequency in line with the risk assessment (CB 5.3.2) taking into account current sector specific standards?
C: Water testing shall be part of the water management plan as directed by the water risk assessment and current sector specific standards or relevant regulations for the crops being grown. There shall be a written procedure for water testing during the production and harvest season, which includes frequency of sampling, who is taking the samples, where the sample is taken, how the sample is collected, the type of test, and the acceptance criteria. 
N/A for sub-scope Flowers and Ornamentals.</t>
  </si>
  <si>
    <t>P: In case of leafy greens (also called potherbs, greens, vegetable greens, leafy greens, or salad greens); is water used on pre-harvest activities analyzed as part of the risk assessment and at a frequency in line with that risk assessment (FV 4.1.1) and no less than indicated in Annex FV1?
C: 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FV1). Compliance with the applicable thresholds shall be verified through water tests carried out in a frequency as indicated by the decision tree in Annex FV1 (risk assessment).Water testing regime shall reflect the nature and extent of the water system as well as the type of product. Where substantially different water sources are used, they shall be considered separately with regard to sampling. Where one water source services multiple systems or farms it may be possible to treat this as the single origin for sampling purposes. Samples from field level shall be taken from places that are more representative of the water source, usually as close to the point of application as possible.</t>
  </si>
  <si>
    <t>P: For all crops not mentioned under FV 4.1.2a; is water used on pre-harvest activities analyzed as part of the risk assessment, at a frequency in line with that risk assessment (FV 4.1.1), and no less than indicated in Annex FV 1?
C: 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 1). Compliance with the applicable thresholds shall be verified through water tests carried out in a frequency as indicated by the decision tree in Annex FV 1 (risk assessment).
Water testing regime shall reflect the nature and extent of the water system as well as the type of product. Where substantially different water sources are used, they shall be considered separately with regard to sampling. Where one water source services multiple systems or farms it may be possible to treat this as the single origin for sampling purposes.
Samples from field level shall be taken from places that are more representative of the water source, usually as close to the point of application as possible.</t>
  </si>
  <si>
    <t>P: Corrective actions are taken based on results from the risk assessment and results of the water analysis.
C: 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t>
  </si>
  <si>
    <t>P: Are corrective actions taken based on adverse results from the risk assessment before the next harvest cycle?
C: Where required, corrective actions and documentation are available as part of the management plan as identified in the water risk assessment and current sector specific standards.
N/A for sub-scope Flowers and Ornamentals.</t>
  </si>
  <si>
    <t>P: In the case the risk assessment or the water tests require it, has the producer implemented adequate actions to prevent product contamination?
C: When the risk assessment based on the water testing indicates risks of product contamination, action shall be required.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an appropriate decline in pathogen populations
Producers implementing these strategies shall have an adequate and reliable validation process to demonstrate that product contamination is being avoided.</t>
  </si>
  <si>
    <t>P: The use of treated sewage water does not pose a food safety risk.
C: 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t>
  </si>
  <si>
    <t>P: Is the use of treated sewage water in pre-harvest activities justified according to a risk assessment?
C: Untreated sewage is not used for irrigation/fertigation or other pre-harvest activities.
Where treated sewage water or reclaimed water is used, water quality shall comply with the WHO published 'Guidelines for the Safe Use of Wastewater and Excreta in Agriculture and Aquaculture 2006'. Also, when there is reason to believe that the water may be coming from a possibly polluted source (i.e. because of a village upstream, etc.) the producer shall demonstrate through analysis that the water complies with the WHO guideline requirements or the local legislation for irrigation water. No N/A.</t>
  </si>
  <si>
    <t>P: Water that comes into contact with products during harvest and postharvest meets the microbial standard for drinking water.
C: Water (including ice) used during harvest and postharvest activities (cooling, transport, washing, etc.) shall meet the microbial standards for drinking water and shall be handled so as to prevent product contamination.
The only exception are flood-harvested cranberry fields, where analysis shall confirm that the water is not a source of microbial contamination for the product.</t>
  </si>
  <si>
    <t xml:space="preserve">P: If ice (or water) is used during any operations relating to harvest or cooling, does it meet the microbial standards for drinking water, and is it handled under sanitary conditions to prevent produce contamination?
C: Any ice or water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t>
  </si>
  <si>
    <t xml:space="preserve">P: Is the source of water used for final product washing potable or declared suitable by the competent authorities?
C: 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t>
  </si>
  <si>
    <t>P: Is the source of water used for post-harvest treatments potable or declared suitable by the competent authorities?
C: 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</si>
  <si>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P: Recirculated water used during production, harvest, and postharvest is changed or replenished at an appropriate frequency.
C: If water used during production, harvest, and postharvest activities is recirculated, an appropriate frequency for changing the water shall have been established based on applicable parameters (pH, efficacy of antimicrobial water additives, turbidity, visual evaluation, etc.).
“N/A” if recirculated water is not used.</t>
  </si>
  <si>
    <t xml:space="preserve">P: If water is re-circulated for final product washing, has this water been filtered and are pH, concentration and exposure levels to disinfectant routinely monitored?
C: Where water is re-circulated for final produce washing (i.e. no further washing done by the producer before the product is sold),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t>
  </si>
  <si>
    <t>P: Treated water used during harvest or postharvest is monitored appropriately.
C: 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</si>
  <si>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P: Tools are routinely used to calculate and optimize crop irrigation.
C: 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</si>
  <si>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P: Are tools used routinely to calculate and optimize the crop irrigation requirements?
C: The producer can demonstrate that crop irrigation requirements are calculated based on data (e.g. local agricultural institute data, farm rain gauges, drainage trays for substrate growing, evaporation meters, water tension meters for the percentage of soil moisture content). Where on-farm tools are in place, these should be maintained to ensure that they are effective and in a good state of repair. N/A only for rain-fed crops.</t>
  </si>
  <si>
    <t>P: Measures are taken to understand the amount of water used and actions identified for how to increase water use efficiency.
C: 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t>
  </si>
  <si>
    <t>P: Are records for crop irrigation/fertigation water usage and for the previous individual crop cycle(s) with total application volumes maintained?
C: The producer shall keep records of the usage of crop irrigation/fertigation water that include the date, cycle duration, actual or estimated flow rate, and the volume (per water meter or per irrigation unit) updated on a monthly basis, based on the water management plan and an annual total. This can also be the hours of systems operating on a timed flow basis.</t>
  </si>
  <si>
    <t>P: Management of water is supported with metrics.
C: 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t>
  </si>
  <si>
    <t>P: Implementation of integrated pest management (IPM) is assisted through training or advice.
C: 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</si>
  <si>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P: Has assistance with the implementation of IPM systems been obtained through training or advice?
C: Where an external adviser has provided assistance, training and technical competence shall be demonstrated via official qualifications, specific training courses, etc., unless this person has been employed for that purpose by a competent organization (e.g. official advisory services). 
Where the technically responsible person is the producer, experience shall be complemented by technical knowledge (e.g. access to IPM technical literature, specific training course attendance, etc.) and/or the use of tools (software, on-farm detection methods, etc.).</t>
  </si>
  <si>
    <t>P: The producer is informed about the relevant pests, diseases, and weeds that affect their registered crops.
C: 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t>
  </si>
  <si>
    <t>P: There is an integrated pest management (IPM) plan describing the measures used at farm level to manage the relevant pests, diseases, and weeds that affect the registered crop(s).
C: 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</si>
  <si>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P: The producer implements prevention measures.
C: 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</si>
  <si>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P: Prevention
C: The producer shall show evidence of implementing at least 2 activities per registered crop that include the adoption of production practices that could reduce the incidence and intensity of pest attacks, and thereby reducing the need for intervention.</t>
  </si>
  <si>
    <t>P: The producer practices monitoring of their registered crops to plan pest and disease management.
C: The producer shall show evidence of implementing at least two activities for the registered crops that will determine when and to what extent pests and their natural enemies are present, and using this information to plan what pest management techniques are required.</t>
  </si>
  <si>
    <t>P: Observation and Monitoring?
C: The producer shall show evidence of a) implementing at least 2 activities per registered crop that will determine when and to what extent pests and their natural enemies are present, and b) using this information to plan what pest management techniques are required.</t>
  </si>
  <si>
    <t>P: The producer makes interventions to manage pests.
C: 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t>
  </si>
  <si>
    <t>P: Intervention?
C: The producer shall show evidence that in situations where pest attacks adversely affect the economic value of a crop, intervention with specific pest control methods will take place. Where possible, non-chemical approaches shall be considered. N/A when the producer did not need to intervene.</t>
  </si>
  <si>
    <t>P: Anti-resistance recommendations have been followed to maintain the effectiveness of available plant protection products (PPPs).
C: 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t>
  </si>
  <si>
    <t>P: Have anti-resistance recommendations, either on the label or other sources, been followed to maintain the effectiveness of available PPPs?
C: When the level of a pest, disease or weed requires repeated controls in the crops, there is evidence that anti-resistance recommendations (where available) are followed.</t>
  </si>
  <si>
    <t>P: The producer uses the results of integrated pest management (IPM) to learn and to improve the IPM plan.
C: There shall be evidence that the producer evaluates the IPM plan on a yearly basis and introduces improvements if these were identified as necessary.
In Option 2 producer groups, evidence at quality management system (QMS) level is acceptable.</t>
  </si>
  <si>
    <t>P: Only treatments with plant protection products (PPPs) authorized for the country of production are used.
C: 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</si>
  <si>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P: Is a current list kept of PPPs that are authorized in the country of production for use on crops being grown? 
C: A list is available for the commercial brand names of PPPs (including their active ingredient composition or beneficial organisms) that are authorized on crops being, or which have been, grown on the farm under GLOBALG.A.P. within the last 12 months.</t>
  </si>
  <si>
    <t>P: Does the producer only use PPPs that are currently authorized in the country of use for the target crop (i.e. where such an official registration scheme exists)?
C: All the PPPs applied are officially and currently authorized or permitted by the appropriate governmental organization in the country of application. Where no official registration scheme exists, refer to the GLOBALG.A.P. guideline on this subject (Annex CB 3) as well as the 'FAO International Code of Conduct on the Distribution and Use of Pesticides'. Refer also to Annex CB 3 for cases where the producer takes part in legal field trials for final approval of PPPs by the local government. No N/A.</t>
  </si>
  <si>
    <t>P: Are all the biocides, waxes, and plant protection products used for post-harvest protection of the harvested crop officially registered in the country of use? 
C: 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’Annex CB 3 GLOBALG.A.P. Guideline: Plant Protection Product Use in Countries that Allow Extrapolation’ on this subject and the ‘FAO International Code of Conduct on the Distribution and Use of Pesticides’.</t>
  </si>
  <si>
    <t>P: Is an up-to-date list maintained of post-harvest plant protection products that are used, and approved for use, on crops being grown? 
C: 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</si>
  <si>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P: Plant protection products (PPPs) and other treatments are applied appropriately and as recommended on the product label.
C: 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t>
  </si>
  <si>
    <t>P: Is the PPP that has been applied appropriate for the target as recommended on the product label?
C: All the PPPs applied to the crop are suitable and can be justified (according to label recommendations or official registration body publication) for the pest, disease, weed or target of the PPP. If the producer uses an off-label PPP, there shall be evidence of official approval for use of that PPP on that crop in that country. No N/A.</t>
  </si>
  <si>
    <t>P: Are all label instructions observed?
C: There are clear procedures and documentation available, (e.g. application records for post-harvest biocides, waxes, and plant protection products) that demonstrate compliance with the label instructions for chemicals applied.</t>
  </si>
  <si>
    <t>P: The producer takes active measures to prevent plant protection product (PPP) drift to neighboring plots.
C: The producer shall take active measures to avoid the risk of PPP drift from own plots to neighboring production areas. This may include, but is not limited to, knowledge of what neighbors are growing, planting living fences, maintenance of spray equipment, etc.</t>
  </si>
  <si>
    <t>P: Does the producer take active measures to prevent pesticide drift to neighboring plots?
C: The producer shall take active measures to avoid the risk of pesticide drift from own plots to neighboring production areas. This may include, but is not limited to, knowledge of what the neighbors are growing, maintenance of spray equipment, etc.</t>
  </si>
  <si>
    <t>P: The producer takes active measures to prevent plant protection product (PPP) drift from neighboring plots.
C: 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t>
  </si>
  <si>
    <t>P: Does the producer take active measures to prevent pesticide drift from neighboring plots?
C: The producer shall take active measures to avoid the risk of pesticide drift from adjacent plots e.g. by making agreements and organizing communication with producers from neighboring plots in order to eliminate the risk for undesired pesticide drift, by planting vegetative buffers at the edges of cropped fields, and by increasing pesticide sampling on such fields. N/A if not identified as risk.</t>
  </si>
  <si>
    <t>P: Records of plant protection product (PPP) applications are kept.
C: 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t>
  </si>
  <si>
    <t>P: Are records of all PPP applications kept and do they include the following minimum criteria:
Crop name and/or variety
• Application location
• Date and end time of application
• Product trade name and active ingredient
• Pre-harvest interval
C: All PPP application records shall specify: 
• The crop and/or variety treated. No N/A.
• The geographical area, the name or reference of the farm, and the field, orchard or greenhouse where the crop is located. No N/A.
•  The exact dates (day/month/year) and end time of the application. The actual date (end date, if applied more than one day) of application shall be recorded. Producers need not record end times, but in these cases it shall be considered that application was done at the end of the day recorded. This information shall be used to crosscheck compliance with the pre-harvest intervals. No N/A.
•  The complete trade name (including formulation) and active ingredient or beneficial organism with scientific name. The active ingredient shall be recorded or it shall be possible to connect the trade name information to the active ingredient. No N/A.
•  The pre-harvest interval has been recorded for all PPP applications where a pre-harvest interval is stated on the product label or, if not on label, as stated by an official source. No N/A unless Flowers and Ornamentals Certification.</t>
  </si>
  <si>
    <t>P: Operator?
C: Full name and/or signature of the responsible operator(s) applying the PPPs shall be recorded. For electronic software systems, measures shall be in place to ensure authenticity of records. If a single individual makes all the applications, it is acceptable to record the operator details only once. 
If there is a team of workers doing the application, all of them need to be listed in the records. No N/A.</t>
  </si>
  <si>
    <t>P: Justification for application?
C: The name of the pest(s), disease(s) and/or weed(s) treated is documented in all PPP application records. If common names are used, they shall correspond to the names stated on the label. No N/A.</t>
  </si>
  <si>
    <t>P: Technical authorization for application?
C: The technically responsible person making the decision on the use and the doses of the PPP(s) being applied has been identified in the records. If a single individual authorizes all the applications, it is acceptable to record this person's details only once. No N/A.</t>
  </si>
  <si>
    <t>P: Product quantity applied?
C: All PPP application records specify the amount of product to be applied in weight or volume or the total quantity of water (or other carrier medium) and dose in g/l or internationally recognized measures for the PPP. No N/A.</t>
  </si>
  <si>
    <t>P: Application machinery used?
C: The application machinery type (e.g. knapsack, high volume, U.L.V., via the irrigation system, dusting, fogger, aerial, or another method) for all the PPPs applied (if there are various units, these are identified individually) is detailed in all PPP application records. If it is always the same unit of application machinery (e.g. only 1 boom sprayer), it is acceptable to record the details only once. No N/A.</t>
  </si>
  <si>
    <t>P: Are all records of post-harvest treatments maintained and do they include the minimum criteria listed below? 
•	Identity of harvested crops (i.e. lot or batch of produce) 
•	Location 
•	Application dates 
•	Type of treatment 
•	Product trade name and active ingredient 
Product quantity
C: 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</si>
  <si>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P: Name of the operator? 
C: The name of the operator who has applied the plant protection product to the harvested produce is documented in all records of post-harvest biocide, wax, and plant protection product applications.</t>
  </si>
  <si>
    <t>P: Justification for application? 
C: The common name of the pest/disease to be treated is documented in all records of post-harvest biocide, wax, and plant protection product applications.</t>
  </si>
  <si>
    <t>P: Weather conditions at time of application are recorded.
C: 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t>
  </si>
  <si>
    <t>P: Weather conditions at time of application?
C: Local weather conditions (e.g. wind, sunny/covered and humidity) affecting effectiveness of treatment or drift to neighboring crops shall be recorded for all PPP applications. This may be in the form of pictograms with tick boxes, text information, or another viable system on the record. N/A for covered crops.</t>
  </si>
  <si>
    <t>P: Management of plant protection products (PPPs) is supported with metrics.
C: 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group and farm level should be available to indicate compliance.</t>
  </si>
  <si>
    <t>P: There is evidence that the registered preharvest intervals have been complied with.
C: 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t>
  </si>
  <si>
    <t>P: Have the registered pre-harvest intervals been complied with?
C: The producer shall demonstrate that all pre-harvest intervals have been complied with for PPPs applied to the crops, through the use of clear records such as PPP application records and crop harvest dates. Specifically in continuous harvesting situations, there are systems in place in the field, orchard or greenhouse (e.g. warning signs, time of application, etc.) to ensure compliance with all pre-harvest intervals. Refer to CB 7.6.4. No N/A, unless Flowers and Ornamentals production.</t>
  </si>
  <si>
    <t xml:space="preserve">P: Empty plant protection product (PPP) containers are triple rinsed with water before storage and disposal, and the rinsate is disposed of in such a way as to mitigate the risk to the environment.
C: 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t>
  </si>
  <si>
    <t>P: Are empty containers rinsed either via the use of an integrated pressure-rinsing device on the application equipment or at least 3 times with water before storage and disposal, and is the rinsate from empty containers returned to the application equipment tank or disposed of in accordance with CB 7.5.1?
C: Pressure-rinsing equipment for PPP containers shall be installed on the PPP application machinery or there shall be clear written instructions to rinse each container at least 3 times prior to its disposal. 
Either via the use of a container-handling device or according to a written procedure for the application equipment operators, the rinsate from the empty PPP containers shall always be put back into the application equipment tank when mixing, or disposed of in a manner that does compromise neither food safety nor the environment. No N/A.</t>
  </si>
  <si>
    <t>P: The reuse of empty plant protection product (PPP) containers for purposes other than containing and transporting identical products is avoided.
C: 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</si>
  <si>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P: Is re-use of empty PPP containers for purposes other than containing and transporting the identical product being avoided?
C: There is evidence that empty PPP containers have not been or currently are not being re-used for anything other than containing and transporting identical product as stated on the original label. No N/A.</t>
  </si>
  <si>
    <t>P: Empty containers are kept secure until disposal is possible.
C: There shall be a designated secure storage point for all empty plant protection product (PPP) containers prior to disposal that is isolated from the crop and packaging materials (e.g., permanently marked via signage) with physically restricted access for persons and fauna.</t>
  </si>
  <si>
    <t>P: Are empty containers kept secure until disposal is possible?
C: There is a designated secure store point for all empty PPP containers prior to disposal that is isolated from the crop and packaging materials (i.e. permanently marked via signage and locked, with physically restricted access for persons and fauna).</t>
  </si>
  <si>
    <t>P: Empty plant protection product (PPP) containers are disposed of in such a way as to mitigate the risk to humans and the environment.
C: The producer shall dispose of empty PPP containers using a safe handling system prior to the disposal, and a disposal method that avoids exposing people to the contents and avoids contamination of the environment (watercourses, flora, and fauna).</t>
  </si>
  <si>
    <t>P: Does disposal of empty PPP containers occur in a manner that avoids exposure to humans and contamination of the environment? 
C: Producers shall dispose of empty PPP containers using a secure storage point, a safe handling system prior to the disposal, and a disposal method that complies with applicable legislation and avoids exposure to people and the contamination of the environment (watercourses, flora and fauna). No N/A.</t>
  </si>
  <si>
    <t>P: Official collection and disposal systems are used, when available, and the empty containers are then adequately stored, labeled, and handled according to the rules of that collection system.
C: 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</si>
  <si>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P: Are official collection and disposal systems used when available, and in that case are the empty containers adequately stored, labeled, and handled according to the rules of a collection system?
C: Where official collection and disposal systems exist, there are records of participation by the producer. All the empty PPP containers, once emptied, shall be adequately stored, labeled, handled, and disposed of according to the requirements of the official collection and disposal schemes, where applicable.</t>
  </si>
  <si>
    <t>P: All local regulations regarding disposal or destruction of plant protection product (PPP) containers are complied with.
C: All the relevant national, regional, and local regulations and legislation, if such exist, shall have been complied with regarding the disposal of empty PPP containers.</t>
  </si>
  <si>
    <t>P: Are all local regulations regarding disposal or destruction of containers observed?
C: All the relevant national, regional and local regulations and legislation, if such exist, have been complied with regarding the disposal of empty PPP containers.</t>
  </si>
  <si>
    <t>P: Obsolete plant protection products (PPPs) are securely maintained, identified, and disposed of via authorized or approved channels.
C: There shall be records indicating that obsolete PPPs have been disposed of via officially authorized channels. If this is not possible, obsolete PPPs shall be securely maintained and identifiable.</t>
  </si>
  <si>
    <t>P: Are obsolete PPPs securely maintained and identified and disposed of by authorized or approved channels?
C: There are records that indicate that obsolete PPPs have been disposed of via officially authorized channels. When this is not possible, obsolete PPPs are securely maintained and identifiable.</t>
  </si>
  <si>
    <t>P: Surplus application mixes or tank washings are disposed of responsibly.
C: 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t>
  </si>
  <si>
    <t>P: Is surplus application mix or tank washings disposed of in a way that does not compromise food safety and the environment?
C: Applying surplus spray and tank washings to the crop is a first priority under the condition that the overall label dose rate is not exceeded. Surplus mix or tank washings shall be disposed of in a manner that does compromise neither food safety nor the environment. Records are kept. No N/A.</t>
  </si>
  <si>
    <t>P: Information regarding maximum residue levels (MRLs) is available for the destination markets in which products will be traded.
C: 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t>
  </si>
  <si>
    <t>P: Can the producer demonstrate that information regarding the maximum residue levels (MRLs) of the country(ies) of destination (i.e. market(s) in which the producer intends to trade) is available?
C: The producer or the producer's customer shall have available a list of current applicable MRLs for all market(s) in which produce is intended to be traded (domestic and/or international). The MRLs shall be identified by either demonstrating communication with clients confirming the intended market(s), or by selecting the specific country(ies) (or group of countries) in which produce is intending to be traded, and presenting evidence of compliance with a residue screening system that meets the current applicable MRLs of that country. Where a group of countries is targeted together for trading, the residue screening system shall meet the strictest current applicable MRLs in the group. Refer to 'Annex CB. 4 GLOBALG.A.P. Guideline: CB 7.6 Residue Analysis'.</t>
  </si>
  <si>
    <t>P: Has action been taken to meet the MRLs of the market in which the producer is intending to trade the produce?
C: Where the MRLs of the market in which the producer is intending to trade the produce are stricter than those of the country of production, the producer or the producer's customer shall demonstrate that during the production cycle these MRLs have been taken into account (i.e. modification where necessary of PPP application regime and/or use of produce residue testing results).</t>
  </si>
  <si>
    <t>P: Are all of the post-harvest plant protection product applications also considered under points CB 7.6?
C: There is documented evidence to demonstrate that the producer considers all post-harvest biocides and plant protection products applications under control point CB 7.6, and acts accordingly.</t>
  </si>
  <si>
    <t>P: A risk assessment for all registered products has been completed and the maximum residue level (MRL) requirements of the applicable market(s) are met.
C: The risk assessment shall cover all registered crops and the potential risk of MRL exceedance based on plant protection product (PPP) usage.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t>
  </si>
  <si>
    <t>P: Has the producer completed a risk assessment covering all registered crops to determine if the products will be compliant with the MRLs in the country of destination?
C: The risk assessment shall cover all registered crops and evaluate the PPP use and the potential risk of MRL exceedance. 
Risk assessments normally conclude that there is a need to undertake residue analysis and identify the number of analyses, when and where to take the samples, and the type of analysis according to 'Annex CB 5 GLOBALG.A.P. Guideline: CB 7.6.3  Maximum Residue Limit Exceedance Risk Assessment'. The Annex CB 5B 'Mandatory Minimum Criteria of a Residue Monitoring System (RMS)' is obligatory. 
A risk assessment that concludes that there is no need to undertake residue analysis shall have identified that there is:
• A track history of 4 or more years of analytical verification without detecting incidences (e.g. exceedances, use of non-authorized PPPs, etc.)
• No or minimal use of PPPs
• No use of PPPs close to harvesting (spraying to harvest interval is much bigger than the PPP pre-harvest interval)
• A risk assessment validated by an independent third party (e.g. CB inspector, expert, etc.) or the customer
Exceptions to these conditions could be those crops where there is no use of PPPs and the environment is very controlled, and for these reasons the industry does not normally undertake PPP residue analysis (mushrooms could be an example).</t>
  </si>
  <si>
    <t>P: Is there evidence of residue tests, based on the results of the risk assessment?
C: Based on the outcome of the risk assessment, current documented evidence or records shall be available of PPP residue analysis results for the GLOBALG.A.P. registered product crops, or of participation in a PPP residue monitoring system that is traceable to the farm and compliant with the minimum requirements set in Annex CB 5. When residue tests are required as a result of the risk assessment, the criteria relating to sampling procedures, accredited labs, etc., shall be followed. Analysis results have to be traceable back to the specific producer and production site where the sample comes from.</t>
  </si>
  <si>
    <t>P: The correct maximum residue level (MRL) sampling and testing procedures are followed.
C: Documented evidence shall be available demonstrating compliance with applicable sampling procedures.</t>
  </si>
  <si>
    <t>P: Correct sampling procedures are followed?
C: Documented evidence exists demonstrating compliance with applicable sampling procedures. See 'Annex CB. 4 GLOBALG.A.P. Guideline: CB 7.6 Residue Analysis’.</t>
  </si>
  <si>
    <t>P: A documented action plan is available that describes the steps to be taken if an unauthorized plant protection product (PPP) is detected in the maximum residue level (MRL) sampling.
C: 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t>
  </si>
  <si>
    <t>P: A documented action plan is available that describes the steps to be taken if a maximum residue level (MRL) is exceeded.
C: 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t>
  </si>
  <si>
    <t>P: An action plan is in place in the event of an MRL is exceeded?
C: There is a clearly documented procedure of the remedial steps and actions (this shall include communication to customers, product tracking exercise, etc.) to be taken where a plant protection product residue analysis indicates an MRL (either of the country of production or the countries in which the harvested product is intended to be traded, if different) is exceeded. See 'Annex CB. 4 GLOBALG.A.P. Guideline: CB 7.6 Residue Analysis’. This may be part of the recall/withdrawal procedure required by AF 9.1.</t>
  </si>
  <si>
    <t>P: Up-to-date application records are kept of all other substances not covered under any of the sections.
C: 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t>
  </si>
  <si>
    <t>P: Are records available for all other substances, including those that are made on-farm, used on crops and/or soil that are not covered under the sections on fertilizer and PPPs?
C: If preparations, such as plant strengtheners, soil conditioners, or any other such substances are used on certified crops, be they home-made or purchased, records shall be available. These records shall include the name of the substance (e.g. plant from which it derives), the crop, the field, the date, and the amount applied. In case of purchased products, also the trade or commercial name, if applicable, and the active substance or ingredient, or the main source (e.g. plants, algae, mineral, etc.) shall be recorded. If in the country of production, a registration scheme for this substance(s) exists, it has to be approved. 
Where the substances do not require registration for use in the country of production, the producer shall make sure that the use does not compromise food safety.
Records of these materials must contain information about the ingredients where available, and if there is a risk of exceeding MRLs, CB 7.6.2 must be met.</t>
  </si>
  <si>
    <t>P: Plant protection products (PPPs), biocontrol agents, and any other treatment products are stored in a manner that ensures the associated risks are managed.
C: 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</si>
  <si>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P: Are PPPs stored in accordance with local regulations in a secure place with sufficient facilities for measuring and mixing them, and are they kept in their original package?
C: The PPP storage facilities shall: 
• Comply with all the appropriate current national, regional and local legislation and regulations.
• Be kept secure under lock and key. No N/A.
• Have measuring equipment whose graduation for containers and calibration verification for scales been verified annually by the producer to assure accuracy of mixtures, and are equipped with utensils (e.g. buckets, water supply point, etc.), and they are kept clean for the safe and efficient handling of all PPPs that can be applied. This also applies to the filling/mixing area if this is different. No N/A.
• Contain the PPPs in their original containers and packs. In the case of breakage only, the new package shall contain all the information of the original label. Refer to CB 7.9.1. No N/A.</t>
  </si>
  <si>
    <t>P: Are plant protection products stored in a location that is:: 
Well ventilated (in the case of walk-in storage)?
C: The PPP storage facilities have sufficient and constant ventilation of fresh air to avoid a build-up of harmful vapors. No N/A.</t>
  </si>
  <si>
    <t>P: Are plant protection products stored in a location that is:: 
Located away from other materials?
C: The minimum requirement is to prevent cross-contamination between PPPs and other surfaces or materials that may enter into contact with the edible part of the crop by the use of a physical barrier (wall, sheeting, etc.). No N/A.</t>
  </si>
  <si>
    <t>P: Are keys and access to the PPP storage facility limited to workers with formal training in the handling of PPPs?
C: The PPP storage facilities are kept locked and physical access is only granted in the presence of persons who can demonstrate formal training in the safe handling and use of PPPs. No N/A.</t>
  </si>
  <si>
    <t>P: Are PPPs approved for use on the crops registered for GLOBALG.A.P. certification stored separately within the storage facility from PPPs used for other purposes?
C: PPPs used for purposes other than for registered and/or certified crops (i.e. use in garden etc.) are clearly identified and stored separately in the PPP store.</t>
  </si>
  <si>
    <t>P: Are the biocides, waxes and plant protection products used for post-harvest treatment stored away from produce and other materials?
C: To avoid the chemical contamination of the produce, biocides, waxes, and plant protection products, etc. are kept in a designated secure area, away from the produce.</t>
  </si>
  <si>
    <t>P: The plant protection product (PPP) storage is structurally sound and robust.
C: Storage capacity shall be sufficient to contain all PPPs during the peak application season. The storage space shall be sturdy.</t>
  </si>
  <si>
    <t>P: Are plant protection products stored in a location that is: 
Sound?
C: The PPP storage facilities are built in a manner that is structurally sound and robust. 
Storage capacity shall be appropriate for the highest amount of PPPs that need to be stored during the PPP application season, and the PPPs are stored in a way that is not dangerous for the workers and does not create a risk of cross-contamination between them or with other products. No N/A.</t>
  </si>
  <si>
    <t>P: Plant protection product (PPP) storage does not pose a risk to workers or create opportunities for cross contamination.
C: The PPPs and postharvest treatment product storage shall mitigate health and safety risks to workers and the risk of cross contamination.
Liquids shall never be stored above powders or granular formulations.</t>
  </si>
  <si>
    <t>P: Are liquids not stored on shelves above powders?
C: All the PPPs that are liquid formulations are stored on shelving that is never above those products that are powder or granular formulations. No N/A.</t>
  </si>
  <si>
    <t>P: Plant protection products (PPPs) are stored at appropriate temperatures.
C: Storage temperatures shall be in accordance with label requirements.</t>
  </si>
  <si>
    <t>P: Are plant protection products stored in a location that is: 
Appropriate to the temperature conditions?
C: The PPPs are stored according to label storage requirements. No N/A.</t>
  </si>
  <si>
    <t>P: Plant protection product (PPP) storage is illuminated.
C: The storage shall be sufficiently illuminated by natural or artificial lighting to ensure that all product labels can be easily read.</t>
  </si>
  <si>
    <t>P: Are plant protection products stored in a location that is:: 
Well lit?
C: The PPP storage facilities have or are located in areas with sufficient illumination by natural or artificial lighting to ensure that all product labels can be easily read while on the shelves. No N/A.</t>
  </si>
  <si>
    <t>P: The plant protection product (PPP) storage is able to retain and manage spillage.
C: 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</si>
  <si>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P: Is all PPP storage shelving made of non-absorbent material?
C: The PPP storage facilities are equipped with shelving that is not absorbent in case of spillage (e.g. metal, rigid plastic, or covered with impermeable liner, etc.).</t>
  </si>
  <si>
    <t>P: Is the PPP storage facility able to retain spillage?
C: The PPP storage facilities have retaining tanks or products are bunded according to 110 % of the volume of the largest container of stored liquid, to ensure that there cannot be any leakage, seepage, or contamination to the exterior of the facility. No N/A.</t>
  </si>
  <si>
    <t>P: Are there facilities to deal with spillage?
C: The PPP storage facilities and all designated fixed filling/mixing areas are equipped with a container of absorbent inert material such as sand, floor brush and dustpan, and plastic bags that must be in a fixed location to be used exclusively in case of spillage of PPPs. No N/A.</t>
  </si>
  <si>
    <t>P: Access to health checks is available to workers with exposure to applicable plant protection products (PPPs) according to the risk assessment or exposure and toxicity of products.
C: 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</si>
  <si>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P: Does the producer offer all workers who have contact with PPPs the possibility to be submitted to annual health checks or with a frequency according to a risk assessment that considers their exposure and toxicity of products used?
C: The producer provides all workers who are in contact with PPPs the option of being voluntarily submitted to health checks annually or according to health and safety risk assessment (see AF 4.1.1). These health checks shall comply with national, regional, or local codes of practice, and use of results shall respect the legality of disclosure of personal data.</t>
  </si>
  <si>
    <t>P: Plant protection products (PPPs) are mixed and handled according to label requirements.
C: Appropriate measuring equipment shall be adequate for mixing PPPs, and the correct handling and filling procedures shall be followed.</t>
  </si>
  <si>
    <t>P: When mixing PPPs, are the correct handling and filling procedures followed as stated on the label?
C: Facilities, including appropriate measuring equipment, shall be adequate for mixing PPPs, so that the correct handling and filling procedures, as stated on the label, can be followed. No N/A.</t>
  </si>
  <si>
    <t>P: An accident procedure is available near the plant protection product (PPP)/chemical storage.
C: 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</si>
  <si>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P: Is the accident procedure visible and accessible within 10 meters of the PPP/chemical storage facilities?
C: An accident procedure containing all information detailed in AF 4.3.1 and including emergency contact telephone numbers shall visually display the basic steps of primary accident care and be accessible by all persons within 10 meters of the PPP/chemical storage facilities and designated mixing areas. No N/A.</t>
  </si>
  <si>
    <t>P: Facilities are available to deal with operator contamination.
C: All plant protection product (PPP)/chemical storage and filling/mixing areas present on the farm shall have eyewash amenities, a source of clean water near the work area, and a first aid kit containing the relevant first aid material.</t>
  </si>
  <si>
    <t>P: Are there facilities to deal with accidental operator contamination?
C: All PPP/chemical storage facilities and all filling/mixing areas present on the farm have eye washing amenities, a source of clean water at a distance no farther than 10 meters, and a first aid kit containing the relevant aid material (e.g. a pesticide first aid kit might need aid material for corrosive chemicals or alkaline liquid in case of swallowing, and might not need bandages and splints), all of which are clearly and permanently marked via signage. No N/A.</t>
  </si>
  <si>
    <t>P: Plant protection products (PPPs) are transported between production sites in a safe and secure manner.
C: The producer shall ensure that the PPPs are transported in a way that mitigates risk to the environment or the health of the worker(s) and shall follow best industry practices.</t>
  </si>
  <si>
    <t>P: If concentrate PPPs are transported on and between farms, are they transported in a safe and secure manner?
C: All transport of PPPs shall be in compliance with all applicable legislation. When legislation does not exist, the producer shall in any case guarantee that the PPPs are transported in a way that does not pose a risk to the health of the worker(s) transporting them.</t>
  </si>
  <si>
    <t>P: The farm has documented procedures addressing re-entry times after plant protection product (PPP) application.
C: 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t>
  </si>
  <si>
    <t>P: Are there procedures dealing with re-entry times on the farm?
C: There are clear, documented procedures based on the label instructions that regulate all the re-entry intervals for PPPs applied to the crops. Special attention should be paid to workers at the greatest risk, i.e. pregnant/lactating workers, and the elderly. Where no re-entry information is available on the label, there are no specific minimum intervals, but the spray must have dried on the plants before workers re-enter the growing area.</t>
  </si>
  <si>
    <t>P: Invoices and/or procurement documentation of all plant protection products (PPPs) and postharvest treatments are kept.
C: Efforts shall be made to avoid illegal and counterfeit PPPs.
Invoices, procurement documentation, or packing slips of all PPPs used and/or stored shall be retained.</t>
  </si>
  <si>
    <t>P: Are invoices of PPPs kept?
C: Invoices or packing slips of all PPPs used and/or stored shall be kept for record keeping and available at the time of the external inspection. No N/A.</t>
  </si>
  <si>
    <t>P: Harvested and packed products are stored to minimize food safety risks.
C: All harvested products (packed products, bulk) are stored appropriately and protected from contamination in accordance with the hygiene risk assessment.</t>
  </si>
  <si>
    <t xml:space="preserve">P: Is harvested produce protected from contamination?
C: 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t>
  </si>
  <si>
    <t>P: All locations for collection, storage, and distribution of packed products are cleaned and maintained.
C: All product handling and storage facilities and equipment (walls, floors, conveyance lines, machinery, etc.) shall be cleaned and maintained with a defined frequency according to a documented cleaning and maintenance schedule. Maintenance shall not introduce food safety risks. Records of cleaning and maintenance shall be kept.</t>
  </si>
  <si>
    <t xml:space="preserve">P: Are all collection/storage/distribution points of packed produce, also those in the field, maintained in clean and hygienic conditions?
C: 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t>
  </si>
  <si>
    <t>P: Packaging materials are appropriate for their intended use and stored under conditions that protect the materials from contamination.
C: Packaging materials (including reusable crates) shall be appropriate for their intended use and stored under conditions that protect the materials from contamination and deterioration. Packaging materials may be stored outside, providing risks of contamination have been addressed (e.g., packaging materials sealed in plastic covers).</t>
  </si>
  <si>
    <t xml:space="preserve">P: Are packing materials appropriate for use, and are they used and stored in clean and hygienic conditions so as to prevent them from becoming a source of contamination?
C: Packaging material used shall be appropriate for the food safety of the products packed. To prevent product contamination, packing materials (including re-useable crates) shall be stored in a clean and hygienic area. </t>
  </si>
  <si>
    <t>P: Cleaning equipment, agents, lubricants, etc. are stored and used to prevent chemical contamination of products and are approved for application in the food industry.
C: 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t>
  </si>
  <si>
    <t>P: Not in IFA v 5.2
C: Not in IFA v 5.2</t>
  </si>
  <si>
    <t>P: Are cleaning agents, lubricants, etc. stored to prevent chemical contamination of produce?
C: To avoid chemical contamination of produce, cleaning agents, lubricants, etc. shall be kept in a designated secure area, away from produce.</t>
  </si>
  <si>
    <t xml:space="preserve">P: Are cleaning agents, lubricants, etc. that may come into contact with produce approved for application in the food industry? Are label instructions followed correctly?
C: Documented evidence exists (i.e. specific label mention or technical data sheet) authorizing use for the food industry of cleaning agents, lubricants, etc. that may come into contact with produce. </t>
  </si>
  <si>
    <t>P: Systems are in place to ensure that foreign materials do not contaminate products.
C: 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t>
  </si>
  <si>
    <t xml:space="preserve">P: Are breakage safe lamps and/or lamps with a protective cap used above the sorting, weighing, and storage area? 
C: In case of breakage, light bulbs, and fixtures suspended above produce or material used for produce handling are of a safety type or are protected/shielded so as to prevent food contamination. </t>
  </si>
  <si>
    <t>P: A system is in place for handling foreign material contamination.
C: A system for handling foreign material contamination, including glass and hard plastic breakages (in greenhouses, product handling, preparation and storage areas, etc.) shall be in place.</t>
  </si>
  <si>
    <t xml:space="preserve">P: Are there written procedures for handling glass and clear hard plastic in place?
C: Written procedures exist for handling glass and/or clear hard plastic breakages, which could be a source of physical contamination and/or damage the product (e.g. in greenhouses, produce handling, preparation, and storage areas). </t>
  </si>
  <si>
    <t>P: Controlled storage conditions are maintained.
C: Temperature-, humidity- (where relevant), and atmosphere-controlled storage areas shall be monitored and maintained. Records of monitoring shall be kept.</t>
  </si>
  <si>
    <t xml:space="preserve">P: Are temperature and humidity controls (where applicable) maintained and documented? 
C: If produce is stored either on-farm or in a packinghouse, temperature and humidity controls (where necessary to comply with quality requirements and also for controlled atmosphere storage) shall be maintained and documented. </t>
  </si>
  <si>
    <t>P: A pest management plan is in place and implemented.
C: A pest management plan for monitoring and control of pests in the packing and storage areas shall be in place.
There shall be visual evidence that the pest monitoring and correcting processes are effective.</t>
  </si>
  <si>
    <t xml:space="preserve">P: Is there a system for monitoring and correcting pest populations in the packing and storing areas?
C: Producers shall implement measures to control pest populations in the packing and storing areas appropriate to the farm condition. No N/A. </t>
  </si>
  <si>
    <t xml:space="preserve">P: Is there visual evidence that the pest monitoring and correcting process are effective? 
C: A visual assessment shows that the pest monitoring and correcting process are effective. No N/A. </t>
  </si>
  <si>
    <t>P: Records are kept of pest control inspections and corrective actions taken.
C: Monitoring shall take place and records of pest control inspections and follow-up action plan(s) shall be kept.</t>
  </si>
  <si>
    <t xml:space="preserve">P: Are detailed records kept of pest control inspections and necessary actions taken?
C: Monitoring is scheduled and there are records of pest control inspections and follow-up action plan(s). </t>
  </si>
  <si>
    <t>P: Final product labeling is appropriate.
C: Where final product packing is included in the scope of certification, product labeling shall be done according to applicable requirements in the country of intended sale and any customer specifications.
Packaging may be provided by the customer, indicating compliance with customer specifications.</t>
  </si>
  <si>
    <t xml:space="preserve">P: Is product labeling, where final packing takes place, done according to the applicable food regulations in the country of intended sale and according to any customer specifications?
C: Where final packing takes place, product labeling shall follow the applicable food regulations in the country of intended sale and any customer specifications. </t>
  </si>
  <si>
    <t>P: A risk-based microbial environmental monitoring program is in place for product handling areas.
C: Where postharvest activities are included in an operation, there shall be a risk-based microbial environmental monitoring program in place for the product handling areas. The program shall allow for assessment of effectiveness of cleaning procedures and identify sources of potential contamination ( in water, on surfaces, etc.). The risk assessment shall determine the areas of possible contamination (e.g., high traffic or difficult-to-clean locations).
Controlled environment agriculture (CEA) with environmental monitoring programs shall show documentation for applicable production activities and not be limited to product handling.</t>
  </si>
  <si>
    <t xml:space="preserve">Review documents. During the review of procedures, risk assessments, and records, verify the criteria of compliance with this P&amp;C (are documents appropriately identified, paginated, reviewed, etc.?).
Cross-check whether all relevant parties (e.g., producer group members, key staff) have available the most recent applicable document/record.
In Option 2 producer groups Option 1 multisite producers with QMS, the document control procedure may be checked at QMS level. 
 </t>
  </si>
  <si>
    <t xml:space="preserve"> 
 </t>
  </si>
  <si>
    <t xml:space="preserve">Verify this P&amp;C after the site audit and record check.
Check whether records are kept up-to-date and how long they are retained. 
The availability of two years’ record keeping is not applicable in the first two years after initial certification. 
 </t>
  </si>
  <si>
    <t>Verify that all applicable P&amp;Cs and all registered products and sites are included in the documented self-assessment/internal farm audit.
Include comments of the evidence observed for all not applicable and non-compliant Major Must and Minor Must P&amp;Cs. Recommendations do not need comments, even if they are not applicable or not complied with.
The self-assessment/internal farm audit shall cover all used subcontractor(s). In the case of subcontractors, the applicable P&amp;Cs shall be identified and comments shall include information regarding evaluated seasons and tasks (see also FV 04). 
Justification guideline (visible to producers): Date of self-assessment or internal farm audit:
 Justification guideline (visible only to CB and GLOBALG.A.P. Secretariat): Name of person performing the self-assessment (in case of Option 1) or internal farm audit (in case of Option 2 producer group members):</t>
  </si>
  <si>
    <t xml:space="preserve">Check how the non-compliances detected during the self-assessment/internal farm audit were closed. 
Justification guideline (visible to producers): Number of non-compliances detected (Major Must/Minor Must/Recommendation):
Number of non-compliances still open: 
 </t>
  </si>
  <si>
    <t xml:space="preserve">Document the plan to be reviewed.                
Justification guideline (visible to producers): Document identification (name/code, date/edition, etc.):
Record of an example of a self-defined target with estimated date of achievement: 
 </t>
  </si>
  <si>
    <t xml:space="preserve">Review of documented evidence and visual assessment depending on the nature of the target.
During subsequent assessments, verify the target outcome in relation to the estimated date of achievement.  
Justification guideline (visible to producers): Document identification (name/code, date/edition, etc.): 
 </t>
  </si>
  <si>
    <t>Review documents. Are roles and responsibilities of key staff defined and documented?  
  Justification guideline (visible only to CB and GLOBALG.A.P. Secretariat): Name of responsible person for workers’ health, safety, and welfare:</t>
  </si>
  <si>
    <t xml:space="preserve">Review documents. Check the evidence for the qualifications. 
  Justification guideline (visible only to CB and GLOBALG.A.P. Secretariat): Names of technical adviser(s), designated worker(s), or technically responsible person(s) (if not the producer themself) for:
Fertilizer applications:
PPP applications:  </t>
  </si>
  <si>
    <t>During the site visit, collect names of relevant workers and cross-check with records. Check training records, certificates, and/or other relevant qualifications for these workers and their activities. 
Check each person (including subcontractors) involved in the application or handling of PPPs. For the rest of the people handling and/or administering chemicals, disinfectants, biocides, and/or other hazardous substances, and for all workers operating dangerous or complex equipment, a sample is sufficient. 
Justification guideline (visible to producers): Type of training and training date: 
and/or 
Type of training certificate:
Validity: Justification guideline (visible only to CB and GLOBALG.A.P. Secretariat): Name(s) of worker(s) checked:</t>
  </si>
  <si>
    <t>Check training records. 
During the site visit, note name(s) of the worker(s) interviewed. Check training records for these workers (for both preharvest and postharvest activities), along with the evidence of attendance at hygiene and health and safety trainings.
Evidence of attendance can be a signature, a finger print, or a photo of the training where attendees can be clearly identified. Seasonal workers, managers, and new workers shall also be included.  
Justification guideline (visible to producers): Topic of training:
Number of workers:
Training date: Justification guideline (visible only to CB and GLOBALG.A.P. Secretariat): Name of the trainer(s):</t>
  </si>
  <si>
    <t>Three situations are possible: 
1) The subcontractor has a GLOBALG.A.P. certificate for a standard, add-on, or an equivalent benchmarked scheme. A list of equivalent benchmarked schemes is available on the GLOBALG.A.P. website. Check each certificate for validity and scope. 
2) The subcontractor does not have a GLOBALG.A.P. certificate for a standard, add-on, or equivalent benchmarked scheme, but a GLOBALG.A.P. approved CB has already checked the P&amp;Cs that apply to the activity performed by the subcontractor. Check the CB audit report regarding compliance with these applicable P&amp;Cs. 
3) The subcontractor does not have a GLOBALG.A.P. certificate for a standard, add-on, or equivalent benchmarked scheme, nor have they already been audited by a GLOBALG.A.P. approved CB. Check whether evidence of compliance with all applicable P&amp;Cs is available on the site, or visit the subcontractor.  
Justification guideline (visible to producers): Subcontracted activities checked:
Identify which of the three situations applies. Justification guideline (visible only to CB and GLOBALG.A.P. Secretariat): Names of subcontractors checked:</t>
  </si>
  <si>
    <t xml:space="preserve">Review documents. Review specifications set by the certificate holder and/or customer in relation to the registered products, packaging, etc.
Review licenses and qualifications of service providers. 
 </t>
  </si>
  <si>
    <t xml:space="preserve">Check records.
Among others, cross-check with application records and fertilizers seen in the storage.
Cross-check with FV 32.11.01 (PPP invoices), application records (FV 32.01.01), and PPPs seen in the storage.
Compare with results of checks of the actual content of the storage.
Other inventories shall be available for review depending on the farm activities.  
Justification guideline (visible to producers): Date of last check of the actual content of the PPP storage: 
 </t>
  </si>
  <si>
    <t xml:space="preserve">Review documents.
Identify whether products are being handled for other producers. Challenge and test whether the system is working. 
Cross-check traceability information with harvest records. 
Justification guideline (visible to producers): Give a short description of the traceability system. 
 </t>
  </si>
  <si>
    <t xml:space="preserve">Verify the segregation and product identification on the site during operations and following the product flow.  
Justification guideline (visible to producers): Give a short description of the segregation system. 
 </t>
  </si>
  <si>
    <t xml:space="preserve">Perform a visual identification of the final product and a records check. On the site, select a sample of final product labeled with a GGN and trace it back to its origin to confirm the certification status.  
Justification guideline (visible to producers): Name of product, batch/date checked:
If Option 2 (producer group member/certificate holder/both), GGN used for identification: 
 </t>
  </si>
  <si>
    <t xml:space="preserve">Check records. Interview person responsible for final check. 
Justification guideline (visible to producers): Name of product, batch/date checked:
 </t>
  </si>
  <si>
    <t xml:space="preserve">Perform a visual check whether all incoming and stored products are identified as detailed in the procedure. 
Select a sample of incoming product (sample to be selected by CB auditor) and check whether the origin is a certified production process. 
For purchased product, check the actual delivery records/supplier sales documents, which shall indicate the GLOBALG.A.P. certification status and the current online certificate. 
Justification guideline (visible to producers): Documented procedure identification (name/code and date/edition, etc.):
Name of purchased product, batch/date checked: 
 </t>
  </si>
  <si>
    <t xml:space="preserve">Cross-check records.
Individual producers/Producer group members shall keep sales records (delivery notes, documented evidence) for all outgoing products (including those sold for local markets, to industry, as by-products, etc.). All these sales shall be registered in the individual mass balance calculations.
Select a sample of sales records for each product and check whether its origin is a certified production process.
Justification guideline (visible to producers): Record one example each for at least the square root of the number of registered products.
Name of product, batch/date checked:   
 </t>
  </si>
  <si>
    <t xml:space="preserve">Cross-check records. 
Check whether the mass balance calculation frequency defined by the producer for each registered crop is appropriate to the scale of the operation.
Check whether mass balance done by the producer covers all products originating from certified as well as noncertified production processes (if applicable). The mass balance shall contain ‘’owned’’ products only and is still required for producers without product handling. 
Select a period and check the mass balance for each product.
Verify that the producer’s mass balance calculation (certification status and quantities) is consistent with the producer’s records (sales documents, documentation of incoming quantities, etc.). The mass balance calculations at producer level shall reconcile the amount of product sold (sales documents/delivery notes) with incoming product (harvest records and product from certified production processes bought, if applicable) and stored product. Challenge the production/harvest records with the production area/volume/number to check whether the yield is realistic. Check the conversion factor to see whether it is realistic (compare with the normal conversion factors for that product in the region for the current year). Are there quality control records?  
In the first year (initial certification), conduct only a system/document check and not an actual record check (producer can show records of quantities harvested by the time of the audit).   If harvest is excluded, mass balance calculations are not applicable for this product.  If harvested crops are sold directly from the field (off-field delivery), the input/output shall be justified and the P&amp;C can be considered N/A.
In the case of producer group members, check whether the harvested/delivered quantities (based on harvest records, delivery notes, etc.) are equal to the received/processed quantities of the producer group (invoices, product handling records, etc.). 
Check whether the product quantity delivered to the producer group is in line with the quantities registered for certification and with the yield of the production site. 
Justification guideline (visible to producers): Frequency of the mass balance calculation:
Record for at least one product per producer group (crop grouping), prioritizing main products and/or products under parallel ownership.
Name of product: Justification guideline (visible only to CB and GLOBALG.A.P. Secretariat): Quantity of input, output, loss, and storage of products originating from certified and noncertified production processes (if applicable) for the chosen period:
</t>
  </si>
  <si>
    <t xml:space="preserve">Document review: Check completeness of the procedure and records of the mock test.
Check whether the concept of recall and withdrawal is clear in the procedure (not just a traceability exercise).
Check (challenge) whether records and evidences are related to a real batch of products and whether the relevant documents needed to exercise withdrawal/recall are kept (harvest information, traceability records, delivery notes, type of communications with the relevant clients, if applicable, etc.). Cross-check data with traceability system (e.g., harvest records). 
The procedure test is restricted to producer responsibilities. It is not necessary to send faxes/emails to customers; it is enough to verify that customer contact details for test examples are available and updated).
In Option 2 producer groups and Option 1 multisite producers with QMS the procedure may be checked at QMS level.  If applicable, check the producer’s role/task in the procedure at producer group member/production site level.
Has there been an actual recall or withdrawal in the last 12 months? 
Justification guideline (visible to producers): Document identification (name/code, date/edition, etc.):
Date of mock recall test:
Name of product and batch/date involved in the mock recall test:  
 </t>
  </si>
  <si>
    <t xml:space="preserve">Review documents.
In Option 2 producer groups and Option 1 multisite producers with QMS the complaint procedure may be checked at QMS level. If applicable, check the producer’s role/task in the complaint procedure at producer group member/production site level. Bear in mind that complaints may be received from clients, workers, public bodies, neighbors, etc. 
Have there been complaints?  If yes, to what and how are they related? 
Justification guideline (visible to producers):  Document identification (name/code, date/edition, etc.): 
 </t>
  </si>
  <si>
    <t>Check records (e.g., description of mechanisms, records of concerns). Interview workers. Is the mechanism actively communicated to the workers? Is a time frame established for resolving the complaints? 
Justification guideline (visible to producers): Provide a brief description of the communication mechanism.
What is the time frame for resolving complaints?  Justification guideline (visible only to CB and GLOBALG.A.P. Secretariat): Name(s) of worker(s) interviewed:</t>
  </si>
  <si>
    <t xml:space="preserve">During the site visit, check the procedure and its implementation. This P&amp;C is applicable also when harvest is excluded.
Have there been non-conforming products in the last 12 months? 
Justification guideline (visible to producers): Document identification (name/code, date/edition, etc.):
Briefly describe how discarded and/or waste products are managed. 
 </t>
  </si>
  <si>
    <t xml:space="preserve">Review laboratory documentation (accreditation or approval evidence). 
Justification guideline (visible to producers): Water analysis (microbial/physical/chemical) laboratory name:
MRL analysis laboratory name: 
 </t>
  </si>
  <si>
    <t xml:space="preserve">Perform a visual assessment of equipment available on the production site, its identification, and its status of maintenance.
Cross-check with FV-Smart 32.02.01, FV-Smart 28.03.2, FV-Smart 29.03.01 on records of application machinery used.
Check the calibration/verification of all PPP application equipment.
For other equipment important for food safety, check sample with reference to records of maintenance, internal verification, and calibration. 
Justification guideline (visible to producers): For equipment available on the production site, in use, and covered by this P&amp;C, record:
One example of PPP application equipment/identification:
Date of internal verification/external calibration:
One example of fertilizer application equipment/identification:
Date of internal verification/external calibration:
One example of other equipment (e.g., scales, thermometers, pH meters)/identification:   Date of internal verification/external calibration:  
 </t>
  </si>
  <si>
    <t xml:space="preserve">Perform a visual assessment. 
Justification guideline (visible to producers): No comments required.  Justification guideline (visible only to CB and GLOBALG.A.P. Secretariat): No comments required. </t>
  </si>
  <si>
    <t xml:space="preserve">Perform a visual assessment.  Cross-check with cleaning schedule.  
Justification guideline (visible to producers): No comments required.  Justification guideline (visible only to CB and GLOBALG.A.P. Secretariat): No comments required. </t>
  </si>
  <si>
    <t xml:space="preserve">Check the food safety policy declaration for completeness (name, date, and signature). The producer may use a template or develop any other format. 
Justification guideline (visible to producers): Date that the food safety policy declaration was signed: 
 </t>
  </si>
  <si>
    <t xml:space="preserve">Review the documented risk assessment for food defense. 
 </t>
  </si>
  <si>
    <t xml:space="preserve">Review the risk assessment document.
Check the procedures/mitigation measures.  
 </t>
  </si>
  <si>
    <t xml:space="preserve">Perform a visual assessment. Check where the GLOBALG.A.P. trademarks/logos are used. In the case of a CB transfer, the producer shall comply with the P&amp;Cs, since the audit is considered subsequent. Check the producer’s website, too. 
Justification guideline (visible to producers): Record where the GLOBALG.A.P. trademarks/logos are used by the producer. 
 </t>
  </si>
  <si>
    <t xml:space="preserve">Check sales records (invoices, delivery notes, etc.).
Cross-check with traceability records to confirm the certification status of the sold product.
In the case of an initial (first) audit, sales records will not include a reference to the GLOBALG.A.P. certification status. Instead, check whether procedures are in place to implement this process after certification is achieved. 
Justification guideline (visible to producers): Indicate the GLOBALG.A.P. certification status and GGN used, how it is used, the type of transaction record checked, the reference number, and the date.
In the case of an initial audit, write: “N/A. Initial audit.”  
 </t>
  </si>
  <si>
    <t xml:space="preserve">Check whether the risk assessment covers risks seen during the site visit and is appropriate to the product/process seen. 
Perform a visual assessment of harvest and postharvest processes of different groups of products. Interview workers working in the field/handling unit about harvest and postharvest processes for the registered products.
Challenge the risk assessment(s) to see whether all risks present in the different production, harvest, and postharvest processes have been taken into consideration in the risk assessment(s). 
Justification guideline (visible to producers): Document identification (name/code, date/edition, etc.):
During the audit, harvest and postharvest processes have been seen for the following products:
Record one example per crop grouping (as defined in “GLOBALG.A.P. general regulations – rules for plants scope,” harvest inspection of multiple crops).
Harvesting method (manual, mechanical, etc.):
Postharvest process (storage, chemical treatment, trimming, washing, packing, etc.):
Location where product handling is taking place:
Detail/List all different harvest/postharvest processes within the same product group, especially when different harvest/postharvest processes take place within the same product group. 
 </t>
  </si>
  <si>
    <t>Review and challenge documented hygiene procedures.
All the risks identified in FV-Smart 19.01 shall be addressed in the hygiene procedure. 
Gather visual evidence and conduct an interview.
Justification guideline (visible to producers): Document identification (name/code, date/edition, etc.):
 Justification guideline (visible only to CB and GLOBALG.A.P. Secretariat): Identification of person(s) interviewed:</t>
  </si>
  <si>
    <t>During the site visit, note name(s) of the worker(s) interviewed. Check training records for these workers and activities. Seasonal workers, managers, and new workers shall also be included.  
Justification guideline (visible to producers): Number of workers:
Training date:
 Justification guideline (visible only to CB and GLOBALG.A.P. Secretariat): Name of the trainer:</t>
  </si>
  <si>
    <t xml:space="preserve">Visual assessment of harvest and post-harvest processes (if applicable) and/or interview of workers working in these processes. 
Justification guideline (visible to producers): Name or initials of responsible person:
Names or initials of interviewed workers: 
 </t>
  </si>
  <si>
    <t xml:space="preserve">Perform a visual assessment.
Interview harvest workers. 
Justification guideline (visible to producers): No comments required.  
 </t>
  </si>
  <si>
    <t xml:space="preserve">Perform a visual assessment of available toilets and facilities.
Interview harvest workers. 
Justification guideline (visible to producers): Description of toilets and facilities and where they are available: 
 </t>
  </si>
  <si>
    <t xml:space="preserve">Visual assessment of available handwashing facilities.
Interview harvest workers. 
Justification guideline (visible to producers): Description of handwashing facilities and where they are available:
Description of the water source used for handwashing and whether the water meets the microbial standard for drinking water. 
 </t>
  </si>
  <si>
    <t xml:space="preserve">Perform a visual assessment of production sites. 
 </t>
  </si>
  <si>
    <t xml:space="preserve">Assess the available cleaning schedule.
Perform a visual assessment of harvest containers. 
Justification guideline (visible to producers): Type of harvest containers in use:
Type of harvest containers seen during CB audits:
 </t>
  </si>
  <si>
    <t xml:space="preserve">Check whether the risk assessment covers risks seen during the site visit and is appropriate to the product/process seen.  
Justification guideline (visible to producers): Document identification (name/code, date/edition, etc.):
Record an example of a health and safety risk. 
 </t>
  </si>
  <si>
    <t xml:space="preserve">Cross-check health and safety procedures with the result of the risk assessment.
Conduct interviews and perform a visual assessment to check implementation of the health and safety procedures. 
Justification guideline (visible to producers): Document identification (name/code, date/edition, etc.): 
 </t>
  </si>
  <si>
    <t>Gather visual evidence and conduct an interview.
Justification guideline (visible to producers): Record the number of workers who attended the training session during the current season.  Justification guideline (visible only to CB and GLOBALG.A.P. Secretariat):  Name of person(s) interviewed:</t>
  </si>
  <si>
    <t xml:space="preserve">Perform a visual assessment and conduct interview(s). 
Justification guideline (visible to producers): No comments required.  Justification guideline (visible only to CB and GLOBALG.A.P. Secretariat): No comments required. </t>
  </si>
  <si>
    <t xml:space="preserve">Check whether information is available for all hazardous substances. 
 </t>
  </si>
  <si>
    <t xml:space="preserve">Perform a visual assessment. Open the first aid kit, check completeness and expiry dates. 
Justification guideline (visible to producers): Identify the location of the first aid kit checked: 
 </t>
  </si>
  <si>
    <t>Check how many trained first aid providers are available in relation to the number of people working on the farm. 
Check the dates of first aid trainings and/or certificates.
Are the trained first aid providers located on the farm during production activities?
Note: If there are workers qualified as medical staff (e.g., nurse or doctor), this qualification is sufficient for that person. No additional first aid training is required for that person.
  Justification guideline (visible only to CB and GLOBALG.A.P. Secretariat): Name(s) of persons checked:</t>
  </si>
  <si>
    <t xml:space="preserve">Perform a visual assessment. Check whether PPE meets label requirements and/or that PPE specification are suitable for the specific use. Interview workers to verify proper use of equipment. Check whether there is enough equipment for all relevant workers. Equipment replacements shall be available on the farm or able to be quickly obtained to ensure protection of workers at all times. 
Justification guideline (visible to producers): Provide an example of PPE used and the activity: 
 </t>
  </si>
  <si>
    <t xml:space="preserve">Perform a visual assessment of equipment cleanliness, storage, and disposal.
Justification guideline (visible to producers): No comments required.  Justification guideline (visible only to CB and GLOBALG.A.P. Secretariat): No comments required. </t>
  </si>
  <si>
    <t>Perform a visual assessment. Interview workers.  
  Justification guideline (visible only to CB and GLOBALG.A.P. Secretariat): Name(s) of persons checked:</t>
  </si>
  <si>
    <t xml:space="preserve">Perform a visual assessment of changing facilities. 
 </t>
  </si>
  <si>
    <t>Identify the form of communication. Interview workers. 
Justification guideline (visible to producers): Record the form of communication. Justification guideline (visible only to CB and GLOBALG.A.P. Secretariat): Name(s) of persons interviewed:</t>
  </si>
  <si>
    <t xml:space="preserve">Perform a visual assessment and conduct interview(s). Check whether drinking water is potable. 
Justification guideline (visible to producers): No comments required.  Justification guideline (visible only to CB and GLOBALG.A.P. Secretariat): No comments required. </t>
  </si>
  <si>
    <t xml:space="preserve">Perform a visual assessment and check whether the results are compliant with local regulations. Cross-check the maximum number of workers living on the farm and the number of housing facilities.
Justification guideline (visible to producers): If applicable, list the number of workers living on the farm. 
 </t>
  </si>
  <si>
    <t xml:space="preserve">Perform a visual assessment. Check driving licenses of the drivers.
Check compliance where local regulations are applicable. Interview workers.  
 </t>
  </si>
  <si>
    <t xml:space="preserve">Check whether the risk assessment is periodically reviewed and updated, taking into consideration any changes that may have occurred since the last year. 
Verify this P&amp;C after the site visit, because it is possible that an auditor detects an unidentified risk during the site visit. 
Justification guideline (visible to producers): Document identification (name/code, date/edition, etc.):
 </t>
  </si>
  <si>
    <t xml:space="preserve">Cross-check evidence of implementation with the results of the risk assessment.
Conduct interview(s) and perform a visual assessment of the implementation of the management plan. 
Justification guideline (visible to producers): Document identification (name/code, date/edition, etc.): 
 </t>
  </si>
  <si>
    <t xml:space="preserve">Cross-check consistency of reference system with application records (fertilizer, PPPs, etc.).
Justification guideline (visible to producers): Map or physical signs? 
 </t>
  </si>
  <si>
    <t xml:space="preserve">Cross-check with FV-Smart 21.01. Check whether allergens are present in any step of the production and handling process. The allergen management program shall be in place. Check whether the allergen management program includes identification, control, and communication of the risk and/or presence of food allergens in operations, from raw materials through to final packed products.
Perform a visual assessment of harvesting, handling, storage, and transportation. This includes (but is not limited to) checking the following:
- Cross contamination with substances applied to the crop during production
- Inadequate or ineffective cleaning of containers, reusable bags, and/or transport vehicles
- Inadvertent inclusion of foreign particulates (e.g., grains, nuts, or seeds)
- Inadequate physical separation or storage of commodities with different allergen profiles
Labeling also applies to bulk product. Product shall either carry a label, or information shall be put on the transaction documents. If allergens are not identified in any stage of production (including handling), the specific P&amp;C is not applicable. If an allergen is identified, the P&amp;C is applicable regardless of whether the producer packs/labels the product. 
The allergen labeling shall consider the legislation in the country of intended sale, when it is known. When it is not known, legislation of the country of production on allergen labeling applies.   
Justification guideline (visible to producers): Record all identified allergens. 
 </t>
  </si>
  <si>
    <t xml:space="preserve">Check the biodiversity plan and check whether it covers all sections. During the site visit, check whether there is any environmental impact that affects biodiversity and whether the actions taken (if any) are appropriate to the production process seen.
In Option 2 producer groups and Option 1 multisite producers with QMS the biodiversity plan can be checked at QMS level; however, it shall be tailored to each producer group member/production site.  
Justification guideline (visible to producers): Document identification (name/code, date/edition, etc.): 
 </t>
  </si>
  <si>
    <t xml:space="preserve">Cross-check the biodiversity plan with the site visit. 
 </t>
  </si>
  <si>
    <t xml:space="preserve">Evidence documented shall include maps, aerial photos, documents issued by local or national authorities, land register, historical remote sensing imagery, etc. This evidence shall demonstrate that there has been no conversion of natural ecosystems (primary forest, wetlands, mangroves, grasslands, peatlands, etc.), protected areas, or any area recognized as a high conservation value area.  Check whether the farm is located near natural or seminatural ecosystems or areas with legally recognized conservation value that can affect compliance with the P&amp;C.
                                                                                                              If on the farm there have been no natural or seminatural ecosystems and habitats, no areas with legally recognized conservation value (or effectively protected by other means), and no land conversion to agricultural production since 1 January 2014, this P&amp;C is fulfilled.
Justification guideline (visible to producers): Document identification (name/code, date/edition, etc.):
Description of documented evidence seen in reference to the period since 2014:
For example: Satellite images, maps, technical studies (such as a HCV assessment or land-use change analysis), legal documents issued by a local or national authority, etc. 
 </t>
  </si>
  <si>
    <t xml:space="preserve">Evidence documented shall include maps, aerial photos, documents issued by local or national authorities, historical remote sensing imagery, etc. This evidence shall demonstrate that restoration has been completed, is ongoing, or is in planning for binding implementation. 
Justification guideline (visible to producers): Describe the current situation of the areas (restored area, area under restoration, or area that will be bindingly restored).
This P&amp;C is not applicable if no conversion of areas took place between 1 January 2008 and 1 January 2014.
Description of documented evidence of areas under restoration:
Satellite images, maps, technical studies, legal documents issued by a local or national authority, etc.:
Document identification (name/code, date/edition, etc.):
 </t>
  </si>
  <si>
    <t xml:space="preserve">Check records. Cross-check with FV-Smart 22.03.01 and FV-Smart 22.03.02. 
 </t>
  </si>
  <si>
    <t xml:space="preserve">Check records/documents. 
Justification guideline (visible to producers): No comments required.  Justification guideline (visible only to CB and GLOBALG.A.P. Secretariat): No comments required. </t>
  </si>
  <si>
    <t xml:space="preserve">Check records/documents. 
 </t>
  </si>
  <si>
    <t xml:space="preserve">Check records. Cross-check with FV-Smart 23.01 and FV-Smart 23.02. 
 </t>
  </si>
  <si>
    <t xml:space="preserve">Check records/documents. 
Activities that may generate GHG emissions have been identified, and practices to reduce the emissions are in place. 
 </t>
  </si>
  <si>
    <t xml:space="preserve">Perform a visual assessment and conduct interview(s).
The producer shall develop a plan to minimize net GHG emissions and enable the formation of organic carbon in soil and in biomass. 
 </t>
  </si>
  <si>
    <t xml:space="preserve">Check records. Cross-check with FV-Smart 24.01.
The producer can use different tools to estimate GHG emissions. Appropriate tools shall be used for the monitoring and reporting of GHG emissions. 
 </t>
  </si>
  <si>
    <t xml:space="preserve">Review documents and perform a visual assessment.
Cross-check whether there is a management plan for all the wastes identified in FV-Smart 25.02.
Justification guideline (visible to producers): Document identification (name/code, date/edition, etc.): 
 </t>
  </si>
  <si>
    <t xml:space="preserve">Review documents.
Verify this P&amp;C after the site visit. 
 </t>
  </si>
  <si>
    <t xml:space="preserve">Perform a visual assessment.  
 </t>
  </si>
  <si>
    <t xml:space="preserve">Check during site visit and/or document review. 
 </t>
  </si>
  <si>
    <t xml:space="preserve">Perform a visual assessment and interview workers. 
 </t>
  </si>
  <si>
    <t xml:space="preserve">Perform a visual assessment. 
 </t>
  </si>
  <si>
    <t xml:space="preserve">Perform a visual assessment of production sites.
Review documents of training records and interview workers. 
 </t>
  </si>
  <si>
    <t xml:space="preserve">Check records. Consider retained seed packaging and/or plant passports. GLOBALG.A.P. IFA certificate for plant propagation material is accepted. 
Justification guideline (visible to producers): No comments required.  Justification guideline (visible only to CB and GLOBALG.A.P. Secretariat): No comments required. </t>
  </si>
  <si>
    <t xml:space="preserve">Review licenses and permits/contracts, if applicable. 
Justification guideline (visible to producers): No comments required.  Justification guideline (visible only to CB and GLOBALG.A.P. Secretariat): No comments required. </t>
  </si>
  <si>
    <t xml:space="preserve">Check records. Assess evidence that visual signs of pests and diseases are monitored at fixed intervals. 
 </t>
  </si>
  <si>
    <t xml:space="preserve">Check records. For crops with short growing cycles (e.g., cress) consider possible risks regarding preharvest intervals and residues. 
Justification guideline (visible to producers): No comments required.  Justification guideline (visible only to CB and GLOBALG.A.P. Secretariat): No comments required. </t>
  </si>
  <si>
    <t xml:space="preserve">Check records. 
Justification guideline (visible to producers): No comments required.  Justification guideline (visible only to CB and GLOBALG.A.P. Secretariat): No comments required. </t>
  </si>
  <si>
    <t xml:space="preserve">Review documents and perform a visual assessment. 
 </t>
  </si>
  <si>
    <t xml:space="preserve">Review documents and check records.             Comment only if GMOs are used. 
Justification guideline (visible to producers): Reference the legal requirements, where such exist.
 </t>
  </si>
  <si>
    <t xml:space="preserve">Review documents. 
Justification guideline (visible to producers): Comment only if GMOs are used. Reference to communication evidence: 
 </t>
  </si>
  <si>
    <t xml:space="preserve">Perform a visual assessment.  
Justification guideline (visible to producers): No comments required.  Justification guideline (visible only to CB and GLOBALG.A.P. Secretariat): No comments required. </t>
  </si>
  <si>
    <t xml:space="preserve">Perform a visual assessment and conduct interview(s). Check records.  
Justification guideline (visible to producers): Frequency of the analysis: Date of the last soil/foliar analysis: 
 </t>
  </si>
  <si>
    <t xml:space="preserve">Check records. 
 </t>
  </si>
  <si>
    <t xml:space="preserve">Perform a visual assessment and conduct interview(s). 
 </t>
  </si>
  <si>
    <t>Check records and conduct interview(s). Methyl bromide shall not be used even if local legislation allows it. 
Justification guideline (visible to producers): If soil fumigation is/was used, describe it. Date, active ingredient:  Justification guideline (visible only to CB and GLOBALG.A.P. Secretariat): Name or initials of person that gave the authorization:</t>
  </si>
  <si>
    <t xml:space="preserve">Check records, cross-check with planting dates. 
 </t>
  </si>
  <si>
    <t xml:space="preserve">Check records, cross-check with planting dates. 
Justification guideline (visible to producers): If chemicals are used to sterilize substrates, record an example. 
Date of sterilization:
Location of sterilization: 
Method of sterilization: 
Type of chemical(s) used:
Preplanting interval:  
 </t>
  </si>
  <si>
    <t xml:space="preserve">Review documents. A document/declaration given by the supplying company may be enough to demonstrate that the substrate does not come from designated conservation areas. 
 </t>
  </si>
  <si>
    <t xml:space="preserve">Check records. The reference used shall correspond with the visual identification or reference system established.  
Justification guideline (visible to producers): No comments required.  Justification guideline (visible only to CB and GLOBALG.A.P. Secretariat): No comments required. </t>
  </si>
  <si>
    <t xml:space="preserve">Check records. 
Justification guideline (visible to producers): Record an example of a location where a fertilizer application took place. 
 </t>
  </si>
  <si>
    <t xml:space="preserve">Records check. The reference used must correspond with the visual identification or reference system established. Sample fertilizer application record for each registered crop. 
 </t>
  </si>
  <si>
    <t xml:space="preserve">Check records. 
Justification guideline (visible to producers): Record an example of a date when a fertilizer application took place. 
 </t>
  </si>
  <si>
    <t xml:space="preserve">Check records. 
Justification guideline (visible to producers): Record an example of a name and type of a fertilizer applied. 
 </t>
  </si>
  <si>
    <t xml:space="preserve">Check records. Cross-check with the soil management plan. 
Justification guideline (visible to producers): Record an example of an amount (rate or concentration) of a fertilizer applied. 
 </t>
  </si>
  <si>
    <t xml:space="preserve">Check records. 
Justification guideline (visible to producers): Record the name of a person responsible. 
 </t>
  </si>
  <si>
    <t xml:space="preserve">Check records. Cross-check with FV-Smart 28.01.01. 
 </t>
  </si>
  <si>
    <t xml:space="preserve">Review the documented risk assessment for completeness. If the producer uses commercially compounded organic fertilizer only, a risk assessment is not necessary, but documentary evidence shall be supplied with the sourced fertilizer.
Cross-check with FV-Smart 29.03.02.
Justification guideline (visible to producers): Document identification (name/code, date/edition, etc.):
Type of organic fertilizer:                  
 </t>
  </si>
  <si>
    <t xml:space="preserve">Perform a visual assessment and conduct interview(s) during the visit of the production site(s).
Cross-check records of organic fertilizer applications and harvest.
Justification guideline (visible to producers): For each crop for which organic fertilizer is used, record:
Type of organic fertilizer:
Date of organic fertilizer application:
Date of first harvest:
Note: No justification needed if only commercial organic fertilizers are used. 
 </t>
  </si>
  <si>
    <t xml:space="preserve">Review documents and cross-check implementation with FV-Smart 29.03.01 and FV-Smart 29.01.05.
Ask whether standard values for nutrients (nitrogen, phosphorus, potassium) are used for laboratory analysis.  
 </t>
  </si>
  <si>
    <t xml:space="preserve">Review the risk assessment for physical, chemical, and microbial water quality of water used in production and postharvest activities.
Perform a visual assessment of the production process and postharvest activities. Interview workers working in the field about water sources used. 
Challenge the risk assessment to see whether all different uses, water sources, and risks have been taken into consideration in the risk assessment.
Justification guideline (visible to producers): Document identification (name/code, date/edition, etc.):
 </t>
  </si>
  <si>
    <t xml:space="preserve">Review the risk assessment for water management.
Challenge the risk assessment to see whether all water sources and risks have been taken into consideration in the risk assessment. 
Justification guideline (visible to producers): Document identification (name/code, date/edition, etc.): 
 </t>
  </si>
  <si>
    <t xml:space="preserve">Conduct a water management review. Cross-check with FV-Smart 30.01.02.
Verify implementation. 
Justification guideline (visible to producers): Document identification (name/code, date/edition, etc.): 
 </t>
  </si>
  <si>
    <t xml:space="preserve">Review permits/licenses/applications.  
Justification guideline (visible to producers): Document identification (name/code, date/edition, etc.): 
 </t>
  </si>
  <si>
    <t xml:space="preserve">Review permits/licenses.
Cross-check permits/licenses with water use/discharge records.
Justification guideline (visible to producers): Record specific restrictions checked and complied with. 
 </t>
  </si>
  <si>
    <t xml:space="preserve">Perform a visual assessment. Does the water analysis report include water stored for production?
Justification guideline (visible to producers): No comments required.  Justification guideline (visible only to CB and GLOBALG.A.P. Secretariat): No comments required. </t>
  </si>
  <si>
    <t xml:space="preserve">Check the results of the water analysis to see whether they comply with local legislation and/or with World Health Organization (WHO) recommendations.
Cross-check the frequency of analysis and parameters analyzed to see whether they comply with the results of the risk assessment in FV-Smart 30.01.01 for both preharvest and postharvest processes.
Review the procedure for water analysis. 
Justification guideline (visible to producers): Document identification (name/code, date/edition, etc.):
For each water source and process (pre- or postharvest) record the number of water analysis reports for the current season. 
Report #1
Date of sampling:
In the case of non-conformance, write down non-conforming parameters.
Report #2
Date of sampling:
In the case of non-conformance, write down non-conforming parameters.
(…) 
 </t>
  </si>
  <si>
    <t xml:space="preserve">Perform a visual assessment and conduct interview(s) during the visit of the production site(s). 
Check records.
Challenge validation processes. 
Justification guideline (visible to producers): Record implemented actions, if any. 
 </t>
  </si>
  <si>
    <t xml:space="preserve">Perform a visual assessment and check water analysis reports. 
Justification guideline (visible to producers): If treated sewage water is used, comments shall contain at least: 
Water source:
Water analysis report (date/laboratory/ref. no.):   
 </t>
  </si>
  <si>
    <t xml:space="preserve">Visual assessment of harvest and cooling operations and/or interview to workers.
Check water analysis reports to see whether water meets microbial standards for drinking water.
In the case of cranberries, check the microbial quality of water analyzed. 
Justification guideline (visible to producers): Record operations in which water is used during harvest or cooling:
 </t>
  </si>
  <si>
    <t xml:space="preserve">Perform a visual assessment of the recirculation and filtering system.
Interview the responsible person on parameters for water change and frequency. 
Justification guideline (visible to producers): Description of frequency of water change: 
 </t>
  </si>
  <si>
    <t xml:space="preserve">Perform a visual assessment of the recirculation and filtering system.
Interview the responsible person on disinfection and monitoring methods.
Check records (pH and disinfectant concentration monitoring records, filtering system cleaning schedule/procedure). 
Justification guideline (visible to producers): Water disinfection method:  
Description of monitoring method: 
 </t>
  </si>
  <si>
    <t xml:space="preserve">Perform a visual assessment and conduct interview(s). 
Justification guideline (visible to producers): What kind of tools are used for the calculation? 
 </t>
  </si>
  <si>
    <t xml:space="preserve">Check records. Cross-check with FV-Smart 30.06.02. 
 </t>
  </si>
  <si>
    <t xml:space="preserve">Review documents. 
  Justification guideline (visible only to CB and GLOBALG.A.P. Secretariat): Name of technical adviser or designated worker (if not the producer themself):                            </t>
  </si>
  <si>
    <t xml:space="preserve">Conduct interview(s).
Justification guideline (visible to producers): No comments required.  Justification guideline (visible only to CB and GLOBALG.A.P. Secretariat): No comments required. </t>
  </si>
  <si>
    <t xml:space="preserve">Review documents and conduct interview(s).
Cross-check with FV-Smart 31.02. 
 </t>
  </si>
  <si>
    <t xml:space="preserve">Perform a visual assessment and/or check records. Check at least two activities per registered crop. 
Justification guideline (visible to producers): Record two activities of prevention. 
 </t>
  </si>
  <si>
    <t xml:space="preserve">Perform a visual assessment and/or check records. Check at least two activities per registered crop. 
Justification guideline (visible to producers): Record two activities of observation and monitoring. 
 </t>
  </si>
  <si>
    <t xml:space="preserve">Perform a visual assessment and/or check records. Check at least two activities per registered crop. 
Justification guideline (visible to producers): Record two activities of intervention. 
 </t>
  </si>
  <si>
    <t xml:space="preserve">Check records. Cross-check application records with PPP label instructions and/or industry recommendations. 
Justification guideline (visible to producers): Examples checked: 
 </t>
  </si>
  <si>
    <t xml:space="preserve">Check effectiveness of IPM activities (prevention, observation, monitoring intervention) in relation to previous growing cycles.   
 </t>
  </si>
  <si>
    <t xml:space="preserve">For all registered products, cross-check the PPP application records (FV-Smart 32.02.01), with invoices (FV-Smart 32.11.01), stock inventory (FV-Smart 05.02), and the list of approved PPPs as well as the PPPs stored (FV-Smart 32.09.01). 
Justification guideline (visible to producers): For each crop grouping, record at least one example of PPPs (with product trade name) checked. (In this case, crop grouping is defined based on commonalities in PPP application, not based on food safety risks during harvest or postharvest handling.) 
 </t>
  </si>
  <si>
    <t>Review documents and cross-check PPP application records with PPP label instructions.
Sample PPPs from application records and check the label to verify whether the PPP is appropriate for the target. 
Justification guideline (visible to producers): No comments required. Justification guideline (visible only to CB and GLOBALG.A.P. Secretariat): No comments required.</t>
  </si>
  <si>
    <t>Interview PPP operators. 
Justification guideline (visible to producers): No comments required. Justification guideline (visible only to CB and GLOBALG.A.P. Secretariat): No comments required.</t>
  </si>
  <si>
    <t xml:space="preserve">Cross-check with FV-Smart 32.02.02. 
 </t>
  </si>
  <si>
    <t xml:space="preserve">Check records: Check a sufficient number of records to ensure that no non-registered PPPs are used, that preharvest intervals are followed (i.e., consider not only the latest applications, but earlier applications as well if preharvest intervals are longer), that correct dosages applied, etc. 
Cross-check the active ingredients of the used PPPs with the MRL analysis (FV-Smart 32.07.02). 
Justification guideline (visible to producers): For each crop grouping, record at least one example. (In this case, the crop grouping is defined based on commonalities in PPP application, not based on food safety risks during harvest or postharvest handling.) 
Record the following:
- Crop name and/or variety
- Application location
- Date and end date of application
- Product trade name and active ingredient
- Preharvest interval
- Amount of PPP applied
- Type of machinery
- Reason for application 
 </t>
  </si>
  <si>
    <t>Check records. 
Justification guideline (visible to producers): No comments required. Justification guideline (visible only to CB and GLOBALG.A.P. Secretariat): No comments required.</t>
  </si>
  <si>
    <t xml:space="preserve">For all registered products, cross-check records (e.g., PPP application records, harvest records, packing house delivery notes, etc.) with PPP label instructions. 
Justification guideline (visible to producers): Record at least one example per crop grouping and include harvest date, PPP application date, and the preharvest interval. 
(In this case, the crop grouping is defined based on commonalities in PPP application, not based on food safety risks during harvest or postharvest handling.) 
 </t>
  </si>
  <si>
    <t>Interview workers and perform a visual assessment regarding written instructions about pressure rinsing equipment and contents of empty containers. 
Justification guideline (visible to producers): No comments required. Justification guideline (visible only to CB and GLOBALG.A.P. Secretariat): No comments required.</t>
  </si>
  <si>
    <t>Perform a visual assessment. 
Justification guideline (visible to producers): No comments required. Justification guideline (visible only to CB and GLOBALG.A.P. Secretariat): No comments required.</t>
  </si>
  <si>
    <t xml:space="preserve">Perform a visual assessment. Cross-check with records of disposal, if applicable. 
 </t>
  </si>
  <si>
    <t xml:space="preserve">Perform a visual assessment of empty container storage according to the requirements of the official collection and disposal system.
Cross-check with FV-Smart 25.01 and FV-Smart 25.02.
Check records of disposal. 
Justification guideline (visible to producers): Name of the collection and disposal system:
Date of last record of disposal and amount of empty containers disposed: 
 </t>
  </si>
  <si>
    <t xml:space="preserve">Review documents, interview workers, and perform a visual assessment. 
Justification guideline (visible to producers): If local regulations apply, briefly explain the process. 
 </t>
  </si>
  <si>
    <t xml:space="preserve">Perform a visual assessment of the PPP storage and other places on the production site where PPP containers may be stored.
Cross-check with invoices of PPPs (FV-Smart 32.11.01), stock inventory (FV-Smart 05.02), and list of approved PPPs (FV-Smart 32.01.01). 
 </t>
  </si>
  <si>
    <t xml:space="preserve">Interview workers about disposal methods, perform a visual assessment of the disposal location, and check records accordingly. 
 </t>
  </si>
  <si>
    <t xml:space="preserve">Review documents. Cross-check with the producer’s application form declaring the country/countries of destination. Cross-check with invoices/transaction documents. Check information about all registered products. 
Justification guideline (visible to producers): List of country/countries of destination for each crop about which the producer has up-to-date information:
(If the destination is an EU country, indicate only “EU.”) 
 </t>
  </si>
  <si>
    <t xml:space="preserve">Review the written risk assessment and ensure that it is crop-specific, realistic, and complete. It shall conclude with an analysis program for each crop, listing type and number of analyses and when and where to take the sample.
Postharvest treatments, where applicable, shall be included in the risk assessment. Cross-check with FV-Smart 32.02.01.
If crops are covered by an RMS, check the declaration of participation issued by the RMS operator/provider. The CB can audit the RMS according to the RMS checklist or accept that another GLOBALG.A.P. approved CB has audited and approved the RMS, provided it is listed in the GLOBALG.A.P. IT systems.
In either case, cross-check whether the RMS effectively covers all crops registered for it.
MRL analysis results shall be available for all registered products (except those justified by the risk assessment), and any detected residues shall comply with the MRLs of the declared country/countries of destination.
MRL analyses shall include all active ingredients used in PPP applications. If some active ingredients are not tested for, this shall be justified based on the risk assessment. 
Justification guideline (visible to producers): Record the identifying data of the risk assessment (name/code, date/edition, etc.) and the frequency of analysis required for each crop.
Record (where applicable) any crops for which the risk assessment has concluded that no analysis is necessary.
Record (where applicable) any active ingredients not covered by the MRL analysis, along with the justification given in the risk assessment.
Record (where applicable) any crops covered by an RMS.
Record the name of the RMS operator/provider and the expiry date in the GLOBALG.A.P. IT systems.
(Note: If requested by the producer, the following section can be recorded in the “Justification guideline (visible only to CB and GLOBALG.A.P.)”)
If the registered crops are not covered by an RMS, record at least one MRL analysis per registered product.
Date of analysis: 
Product: 
Laboratory and reference number:
Product country/countries of destination: 
 </t>
  </si>
  <si>
    <t xml:space="preserve">Document review. Review risk assessment in CB 7.6.3 to see if post-harvest treatments have been taken into account.
Interview responsible person regarding sampling of produce from the field and/or after the produce handling/post-harvest treatment process.
Cross-check risk assessment with the laboratory result(s), to see if the frequency of analysis defined in the risk assessment is complied with. 
MRL analysis tests shall be available for all registered products with post-harvest treatments and active ingredients applied post-harvest have to be included in the list of analyzed ingredients (except those justified by the risk assessment). Cross-check with FV 5.8.7.
Detectable residues shall be compliant with the MRLs in declared COD. Confirm COD list checked and to be included in the on line certificate.          
Justification guideline (visible to producers): In case the registered products are not part of an RMS, record one residue analysis per registered product with post-harvest treatment:
Date of analysis:                                             Product:                                            
Laboratory and Ref. No.:
COD the product complies with: 
 </t>
  </si>
  <si>
    <t xml:space="preserve">Review documents. 
Justification guideline (visible to producers): No comments required. 
 </t>
  </si>
  <si>
    <t xml:space="preserve">Review documents. 
Justification guideline (visible to producers): Document identification (name/code, date/edition, etc.):
Cross-check with the authorized PPP list. 
 </t>
  </si>
  <si>
    <t xml:space="preserve">Review documents. 
Justification guideline (visible to producers): Document identification (name/code, date/edition, etc.): 
 </t>
  </si>
  <si>
    <t xml:space="preserve">Interview workers on possible use of other substances.
Check application records.
Cross-check with FV-Smart 32.01.01 (current list of plant protection products (PPPs) that are authorized in the country of production for use on the crops being grown).
Where the substances do not require registration for use in the country of production, review evidence that the substances do not compromise food safety. 
Justification guideline (visible to producers): If other substances are used, record at least one example per crop and include the justifications:
- Crop name and/or variety
- Name of the active substance or ingredient (e.g., plant from which it is derived)
- Product trade name (if purchased)
- Location, date, and amount of application 
 </t>
  </si>
  <si>
    <t xml:space="preserve">Visual assessment: Check compliance with the local regulations, if any.
Check records of verification for containers and scales.
Visual assessment: Cross-check names with the list of persons trained as per FV-Smart 03.03.
Visual assessment: Cross-check with FV-Smart 32.01.01, FV-Smart 32.01.02, and FV-Smart 32.02.01. 
Justification guideline (visible to producers): Record whether a permit is needed, and if so, whether it is available.
If there is more than one PPP storage, record which one was audited. 
 </t>
  </si>
  <si>
    <t>Check records and interview workers.
Medical reports may be not available as they are generally confidential.
There shall be evidence that the producer provides the workers the option of voluntary health checks. 
  Justification guideline (visible only to CB and GLOBALG.A.P. Secretariat): Name(s) of persons interviewed:</t>
  </si>
  <si>
    <t>Interview workers responsible for mixing PPPs.
Check whether the filling and mixing area(s) is/are suitable.
Cross-check whether the correct equipment for mixing is being used according to the PPP label.
Cross-check with FV-Smart 20.03.01 (protective equipment), FV-Smart 20.03.02 (protective equipment storage, washing, and disposal), FV-Smart 32.09.01 (PPP storage), FV-Smart 32.09.06 (equipment for spillage), FV-Smart 32.10.03 (visible emergency procedure), and FV-Smart 20.02.03 and FV-Smart 32.10.02 (first aid kit, eyewash amenities, clean water).
Pay special attention to compliance with the above-mentioned P&amp;Cs if filling/mixing is done in the field. 
Justification guideline (visible to producers): No comments required. Justification guideline (visible only to CB and GLOBALG.A.P. Secretariat): No comments required.</t>
  </si>
  <si>
    <t xml:space="preserve">Perform an interview and visual assessment. 
 </t>
  </si>
  <si>
    <t xml:space="preserve">Interview workers working in the field to see whether they are familiar with the procedure for re-entry times. Cross-check their statements with the written procedure.
Perform a visual assessment of signs available/in use on-field or in the greenhouse.
Cross-check defined re-entry times with information on PPP labels. 
Justification guideline (visible to producers): Document identification (name/code, date/edition, etc.): 
 </t>
  </si>
  <si>
    <t xml:space="preserve">Check records. Cross-check with PPP stock inventory (FV-Smart 05.02) and PPP applications (FV-Smart 32.02.01). 
Justification guideline (visible to producers): Provide an example (PPP/date). 
 </t>
  </si>
  <si>
    <t xml:space="preserve">Perform a visually assessment of the production/collection/storage/distribution points and interview workers. 
Justification guideline (visible to producers): Record production/collection/storage/
distribution points seen: 
 </t>
  </si>
  <si>
    <t xml:space="preserve">Visual assessment. 
 </t>
  </si>
  <si>
    <t xml:space="preserve">Perform a visually assessment of the collection/storage/distribution points and interview workers.
Check records. 
Justification guideline (visible to producers): Record collection/storage/
distribution points seen: 
 </t>
  </si>
  <si>
    <t xml:space="preserve">Perform a visual assessment of packing material storage.
Interview workers.
Review packaging material documents (labels, certificates, manufacturer declarations, etc.) 
Justification guideline (visible to producers): Packaging material checked: 
 </t>
  </si>
  <si>
    <t xml:space="preserve">Review documents and perform a visual assessment. Check product labels, certificates, technical sheets, etc.  
Justification guideline (visible to producers): No comments required.  Justification guideline (visible only to CB and GLOBALG.A.P. Secretariat): No comments required. </t>
  </si>
  <si>
    <t xml:space="preserve">Review documents.
Interview workers. 
Justification guideline (visible to producers): Document identification (name/code, date/edition, etc.): 
 </t>
  </si>
  <si>
    <t xml:space="preserve">Check records. Perform a visual assessment.  
Justification guideline (visible to producers): Provide an example of monitoring: 
 </t>
  </si>
  <si>
    <t xml:space="preserve">Perform a visual assessment. Interview responsible person on how the pest control system works. 
Justification guideline (visible to producers): Brief description of the pest management plan. 
 </t>
  </si>
  <si>
    <t xml:space="preserve">This P&amp;C is not applicable if final packing does not take place (in the field or in the facility) under the ownership of the GLOBALG.A.P. certificate holder.
For product labeling according to the requirements of the country of intended sale: The country of intended sale shall be identified by either demonstrating communication with clients confirming the intended market(s), or by selecting the specific country or (group of) countries in which product is intended to be traded and presenting evidence of compliance with label requirements. Where a group of countries is targeted together for trading, the product label content meets the strictest currently applicable requirements in the group. 
Justification guideline (visible to producers): For product labeling according to the requirements of the country of intended sale: Record the list of countries of intended sale for at least one product per crop grouping (defined regarding food safety risks during harvest/postharvest).
For product labeling according to customer specifications: Record the list of customers for at least one product per crop grouping (defined regarding food safety risks during harvest/postharvest).  
 </t>
  </si>
  <si>
    <t xml:space="preserve">Perform a visual assessment of postharvest operations. 
Assess and challenge the risk-based microbial environmental monitoring program and the effectiveness of cleaning. 
Justification guideline (visible to producers): Provide an example of environmental monitoring. 
 </t>
  </si>
  <si>
    <r>
      <t>The main objective of this tool is to support producers in effectively transitioning their existing Integrated Farm Assurance (IFA) version 5.2 programs to the latest IFA v6 Smart. It achieves this by mapping the requirements of both versions, thereby facilitating the identification of areas of improvement throughout the transition process. This tool has been specifically ta</t>
    </r>
    <r>
      <rPr>
        <sz val="9"/>
        <rFont val="Arial"/>
        <family val="2"/>
      </rPr>
      <t>ilored to the non-GFSi/-recognized Smart</t>
    </r>
    <r>
      <rPr>
        <sz val="9"/>
        <color rgb="FF000000"/>
        <rFont val="Arial"/>
        <family val="2"/>
      </rPr>
      <t xml:space="preserve"> editions of IFA, focusing on fruit and vegetable production.</t>
    </r>
  </si>
  <si>
    <t>TRANSITION TOOL IFA V5.2 TO IFA V6 SMART (NO MACROS)</t>
  </si>
  <si>
    <t>All IFA v6 text is displayed in blue with a light green background, while the IFA v5 text is displayed in black with no background color.</t>
  </si>
  <si>
    <r>
      <rPr>
        <b/>
        <sz val="8"/>
        <color theme="4"/>
        <rFont val="Arial"/>
        <family val="2"/>
      </rPr>
      <t>IFA v6 Smart principle and criteria</t>
    </r>
    <r>
      <rPr>
        <b/>
        <sz val="8"/>
        <rFont val="Arial"/>
        <family val="2"/>
      </rPr>
      <t xml:space="preserve">
IFA v5.2 Control Point and Compliance Criteria</t>
    </r>
  </si>
  <si>
    <t>INTEGRATED FARM ASSURANCE
FRUIT AND VEGETABLES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</si>
</sst>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 ;"/>
  </numFmts>
  <fonts count="36" x14ac:knownFonts="1">
    <font>
      <sz val="11"/>
      <color theme="1"/>
      <name val="Calibri"/>
      <family val="2"/>
      <scheme val="minor"/>
    </font>
    <font>
      <sz val="10"/>
      <color theme="1"/>
      <name val="Calibri"/>
      <family val="2"/>
      <scheme val="minor"/>
    </font>
    <font>
      <sz val="8"/>
      <name val="Calibri"/>
      <family val="2"/>
      <scheme val="minor"/>
    </font>
    <font>
      <sz val="9"/>
      <color theme="1"/>
      <name val="Arial"/>
      <family val="2"/>
    </font>
    <font>
      <sz val="9"/>
      <name val="Arial"/>
      <family val="2"/>
    </font>
    <font>
      <b/>
      <sz val="8"/>
      <color rgb="FF333333"/>
      <name val="Georgia"/>
      <family val="1"/>
    </font>
    <font>
      <sz val="11"/>
      <color theme="1"/>
      <name val="Calibri"/>
      <family val="2"/>
      <scheme val="minor"/>
    </font>
    <font>
      <b/>
      <sz val="8"/>
      <color theme="0"/>
      <name val="Arial"/>
      <family val="2"/>
    </font>
    <font>
      <b/>
      <sz val="9"/>
      <color theme="1"/>
      <name val="Arial"/>
      <family val="2"/>
    </font>
    <font>
      <b/>
      <sz val="9"/>
      <name val="Arial"/>
      <family val="2"/>
    </font>
    <font>
      <b/>
      <sz val="8"/>
      <name val="Calibri"/>
      <family val="2"/>
      <scheme val="minor"/>
    </font>
    <font>
      <b/>
      <sz val="8"/>
      <name val="Arial"/>
      <family val="2"/>
    </font>
    <font>
      <sz val="70"/>
      <color rgb="FF00A513"/>
      <name val="Arial Black"/>
      <family val="2"/>
    </font>
    <font>
      <b/>
      <sz val="22"/>
      <color theme="1" tint="0.249977111117893"/>
      <name val="Arial"/>
      <family val="2"/>
    </font>
    <font>
      <b/>
      <sz val="14"/>
      <color theme="1" tint="0.249977111117893"/>
      <name val="Arial"/>
      <family val="2"/>
    </font>
    <font>
      <sz val="14"/>
      <color theme="1" tint="0.249977111117893"/>
      <name val="Arial"/>
      <family val="2"/>
    </font>
    <font>
      <b/>
      <u/>
      <sz val="11"/>
      <color indexed="8"/>
      <name val="Arial"/>
      <family val="2"/>
    </font>
    <font>
      <sz val="9"/>
      <color indexed="8"/>
      <name val="Arial"/>
      <family val="2"/>
    </font>
    <font>
      <sz val="12"/>
      <color indexed="8"/>
      <name val="Calibri"/>
      <family val="2"/>
    </font>
    <font>
      <b/>
      <sz val="9"/>
      <color rgb="FF000000"/>
      <name val="Arial"/>
      <family val="2"/>
    </font>
    <font>
      <sz val="9"/>
      <color rgb="FF000000"/>
      <name val="Arial"/>
      <family val="2"/>
    </font>
    <font>
      <b/>
      <sz val="20"/>
      <color rgb="FF00A039"/>
      <name val="Calibri"/>
      <family val="2"/>
      <scheme val="minor"/>
    </font>
    <font>
      <b/>
      <sz val="8"/>
      <color theme="4"/>
      <name val="Arial"/>
      <family val="2"/>
    </font>
    <font>
      <u/>
      <sz val="11"/>
      <color theme="10"/>
      <name val="Calibri"/>
      <family val="2"/>
      <scheme val="minor"/>
    </font>
    <font>
      <sz val="11"/>
      <color rgb="FF9C5700"/>
      <name val="Calibri"/>
      <family val="2"/>
      <scheme val="minor"/>
    </font>
    <font>
      <sz val="8"/>
      <color theme="1"/>
      <name val="Calibri"/>
      <family val="2"/>
      <scheme val="minor"/>
    </font>
    <font>
      <u/>
      <sz val="9"/>
      <color theme="10"/>
      <name val="Arial"/>
      <family val="2"/>
    </font>
    <font>
      <sz val="10"/>
      <color theme="1"/>
      <name val="Arial"/>
      <family val="2"/>
    </font>
    <font>
      <b/>
      <sz val="10"/>
      <name val="Arial"/>
      <family val="2"/>
    </font>
    <font>
      <sz val="11"/>
      <color rgb="FF9C0006"/>
      <name val="Calibri"/>
      <family val="2"/>
      <scheme val="minor"/>
    </font>
    <font>
      <sz val="8"/>
      <color theme="4"/>
      <name val="Arial"/>
      <family val="2"/>
    </font>
    <font>
      <i/>
      <sz val="8"/>
      <color theme="4"/>
      <name val="Arial"/>
      <family val="2"/>
    </font>
    <font>
      <sz val="8"/>
      <name val="Arial"/>
      <family val="2"/>
    </font>
    <font>
      <sz val="11"/>
      <name val="Calibri"/>
      <family val="2"/>
      <scheme val="minor"/>
    </font>
    <font>
      <sz val="11"/>
      <color rgb="FFFF0000"/>
      <name val="Calibri"/>
      <family val="2"/>
      <scheme val="minor"/>
    </font>
    <font>
      <sz val="10"/>
      <color theme="4"/>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6" tint="0.79998168889431442"/>
        <bgColor theme="6" tint="0.79998168889431442"/>
      </patternFill>
    </fill>
    <fill>
      <patternFill patternType="solid">
        <fgColor theme="2"/>
        <bgColor indexed="64"/>
      </patternFill>
    </fill>
    <fill>
      <patternFill patternType="solid">
        <fgColor theme="9" tint="-0.499984740745262"/>
        <bgColor indexed="64"/>
      </patternFill>
    </fill>
    <fill>
      <patternFill patternType="solid">
        <fgColor rgb="FFFFEB9C"/>
      </patternFill>
    </fill>
    <fill>
      <patternFill patternType="solid">
        <fgColor theme="9" tint="0.79998168889431442"/>
        <bgColor indexed="64"/>
      </patternFill>
    </fill>
    <fill>
      <patternFill patternType="solid">
        <fgColor rgb="FFFFC7CE"/>
      </patternFill>
    </fill>
    <fill>
      <patternFill patternType="solid">
        <fgColor theme="5"/>
        <bgColor indexed="64"/>
      </patternFill>
    </fill>
    <fill>
      <patternFill patternType="solid">
        <fgColor rgb="FFFFFF00"/>
        <bgColor indexed="64"/>
      </patternFill>
    </fill>
  </fills>
  <borders count="13">
    <border>
      <left/>
      <right/>
      <top/>
      <bottom/>
      <diagonal/>
    </border>
    <border>
      <left style="thin">
        <color theme="6" tint="0.39997558519241921"/>
      </left>
      <right/>
      <top style="thin">
        <color theme="6" tint="0.39997558519241921"/>
      </top>
      <bottom style="thin">
        <color theme="6"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top style="thin">
        <color indexed="64"/>
      </top>
      <bottom style="thin">
        <color indexed="64"/>
      </bottom>
      <diagonal/>
    </border>
  </borders>
  <cellStyleXfs count="7">
    <xf numFmtId="0" fontId="0" fillId="0" borderId="0"/>
    <xf numFmtId="9" fontId="6" fillId="0" borderId="0" applyFont="0" applyFill="0" applyBorder="0" applyAlignment="0" applyProtection="0"/>
    <xf numFmtId="0" fontId="6" fillId="0" borderId="0"/>
    <xf numFmtId="0" fontId="18" fillId="0" borderId="0"/>
    <xf numFmtId="0" fontId="23" fillId="0" borderId="0" applyNumberFormat="0" applyFill="0" applyBorder="0" applyAlignment="0" applyProtection="0"/>
    <xf numFmtId="0" fontId="24" fillId="7" borderId="0" applyNumberFormat="0" applyBorder="0" applyAlignment="0" applyProtection="0"/>
    <xf numFmtId="0" fontId="29" fillId="9" borderId="0" applyNumberFormat="0" applyBorder="0" applyAlignment="0" applyProtection="0"/>
  </cellStyleXfs>
  <cellXfs count="103">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right"/>
    </xf>
    <xf numFmtId="0" fontId="3" fillId="0" borderId="0" xfId="0" applyFont="1" applyAlignment="1">
      <alignment horizontal="right"/>
    </xf>
    <xf numFmtId="0" fontId="3" fillId="0" borderId="0" xfId="0" applyFont="1" applyAlignment="1">
      <alignment horizontal="center"/>
    </xf>
    <xf numFmtId="0" fontId="0" fillId="4" borderId="1" xfId="0" applyFill="1" applyBorder="1"/>
    <xf numFmtId="0" fontId="0" fillId="0" borderId="1" xfId="0" applyBorder="1"/>
    <xf numFmtId="0" fontId="5" fillId="0" borderId="0" xfId="0" applyFont="1"/>
    <xf numFmtId="0" fontId="0" fillId="0" borderId="0" xfId="0" applyAlignment="1">
      <alignment horizontal="left"/>
    </xf>
    <xf numFmtId="0" fontId="8" fillId="0" borderId="0" xfId="0" applyFont="1" applyAlignment="1">
      <alignment horizontal="center"/>
    </xf>
    <xf numFmtId="0" fontId="8" fillId="0" borderId="0" xfId="0" applyFont="1"/>
    <xf numFmtId="0" fontId="12" fillId="0" borderId="0" xfId="2" applyFont="1" applyAlignment="1">
      <alignment horizontal="center" vertical="top"/>
    </xf>
    <xf numFmtId="0" fontId="6" fillId="0" borderId="0" xfId="2"/>
    <xf numFmtId="0" fontId="13" fillId="0" borderId="0" xfId="2" applyFont="1" applyAlignment="1">
      <alignment horizontal="left" wrapText="1"/>
    </xf>
    <xf numFmtId="0" fontId="14" fillId="0" borderId="0" xfId="2" applyFont="1" applyAlignment="1">
      <alignment horizontal="left" wrapText="1"/>
    </xf>
    <xf numFmtId="0" fontId="1" fillId="0" borderId="0" xfId="2" applyFont="1" applyAlignment="1">
      <alignment horizontal="left"/>
    </xf>
    <xf numFmtId="0" fontId="15" fillId="0" borderId="0" xfId="2" applyFont="1" applyAlignment="1">
      <alignment horizontal="left" vertical="center" wrapText="1"/>
    </xf>
    <xf numFmtId="0" fontId="15" fillId="0" borderId="0" xfId="2" applyFont="1" applyAlignment="1">
      <alignment horizontal="center" vertical="center"/>
    </xf>
    <xf numFmtId="0" fontId="14" fillId="0" borderId="0" xfId="2" applyFont="1" applyAlignment="1">
      <alignment horizontal="center"/>
    </xf>
    <xf numFmtId="0" fontId="16" fillId="0" borderId="0" xfId="0" applyFont="1" applyAlignment="1">
      <alignment vertical="center"/>
    </xf>
    <xf numFmtId="0" fontId="17" fillId="0" borderId="0" xfId="0" applyFont="1" applyAlignment="1">
      <alignment horizontal="justify" vertical="center"/>
    </xf>
    <xf numFmtId="0" fontId="3" fillId="0" borderId="0" xfId="0" applyFont="1" applyAlignment="1">
      <alignment horizontal="left" vertical="top"/>
    </xf>
    <xf numFmtId="0" fontId="8" fillId="0" borderId="0" xfId="0" applyFont="1" applyAlignment="1">
      <alignment horizontal="left" vertical="top"/>
    </xf>
    <xf numFmtId="0" fontId="3" fillId="0" borderId="0" xfId="0" applyFont="1" applyAlignment="1">
      <alignment vertical="center"/>
    </xf>
    <xf numFmtId="0" fontId="20" fillId="0" borderId="0" xfId="0" applyFont="1"/>
    <xf numFmtId="0" fontId="20" fillId="0" borderId="0" xfId="0" applyFont="1" applyAlignment="1">
      <alignment vertical="center"/>
    </xf>
    <xf numFmtId="0" fontId="25" fillId="0" borderId="0" xfId="0" applyFont="1" applyAlignment="1">
      <alignment vertical="center"/>
    </xf>
    <xf numFmtId="0" fontId="1" fillId="0" borderId="0" xfId="0" applyFont="1" applyAlignment="1">
      <alignment vertical="center"/>
    </xf>
    <xf numFmtId="9" fontId="9" fillId="0" borderId="0" xfId="1" applyFont="1" applyBorder="1" applyAlignment="1">
      <alignment horizontal="right"/>
    </xf>
    <xf numFmtId="9" fontId="8" fillId="0" borderId="0" xfId="0" applyNumberFormat="1" applyFont="1"/>
    <xf numFmtId="0" fontId="3" fillId="0" borderId="0" xfId="0" applyFont="1" applyAlignment="1">
      <alignment vertical="top" wrapText="1"/>
    </xf>
    <xf numFmtId="0" fontId="26" fillId="0" borderId="0" xfId="4" applyFont="1" applyAlignment="1">
      <alignment horizontal="left" vertical="top" wrapText="1" indent="3"/>
    </xf>
    <xf numFmtId="0" fontId="8" fillId="8" borderId="2" xfId="0" applyFont="1" applyFill="1" applyBorder="1"/>
    <xf numFmtId="9" fontId="9" fillId="8" borderId="3" xfId="1" applyFont="1" applyFill="1" applyBorder="1" applyAlignment="1">
      <alignment horizontal="right"/>
    </xf>
    <xf numFmtId="9" fontId="8" fillId="8" borderId="3" xfId="0" applyNumberFormat="1" applyFont="1" applyFill="1" applyBorder="1"/>
    <xf numFmtId="0" fontId="3" fillId="8" borderId="2" xfId="0" applyFont="1" applyFill="1" applyBorder="1"/>
    <xf numFmtId="0" fontId="4" fillId="8" borderId="3" xfId="0" applyFont="1" applyFill="1" applyBorder="1" applyAlignment="1">
      <alignment horizontal="right"/>
    </xf>
    <xf numFmtId="0" fontId="20" fillId="0" borderId="0" xfId="0" applyFont="1" applyAlignment="1">
      <alignment horizontal="left" vertical="top" wrapText="1"/>
    </xf>
    <xf numFmtId="0" fontId="19" fillId="0" borderId="0" xfId="0" applyFont="1" applyAlignment="1">
      <alignment horizontal="left" vertical="top" wrapText="1"/>
    </xf>
    <xf numFmtId="0" fontId="26" fillId="0" borderId="0" xfId="4" applyFont="1" applyAlignment="1">
      <alignment horizontal="left" vertical="top" wrapText="1"/>
    </xf>
    <xf numFmtId="0" fontId="8" fillId="0" borderId="0" xfId="0" applyFont="1" applyAlignment="1">
      <alignment vertical="top"/>
    </xf>
    <xf numFmtId="0" fontId="8" fillId="0" borderId="0" xfId="0" applyFont="1" applyAlignment="1">
      <alignment horizontal="left"/>
    </xf>
    <xf numFmtId="0" fontId="28" fillId="0" borderId="0" xfId="0" applyFont="1"/>
    <xf numFmtId="0" fontId="30" fillId="0" borderId="7" xfId="0" applyFont="1" applyBorder="1" applyAlignment="1">
      <alignment horizontal="left" vertical="top" wrapText="1"/>
    </xf>
    <xf numFmtId="0" fontId="30" fillId="0" borderId="7" xfId="0" applyFont="1" applyBorder="1" applyAlignment="1">
      <alignment horizontal="left" vertical="top"/>
    </xf>
    <xf numFmtId="0" fontId="30" fillId="0" borderId="7" xfId="0" applyFont="1" applyBorder="1" applyAlignment="1">
      <alignment horizontal="center" vertical="top" wrapText="1"/>
    </xf>
    <xf numFmtId="0" fontId="0" fillId="0" borderId="7" xfId="0" applyBorder="1"/>
    <xf numFmtId="0" fontId="32" fillId="0" borderId="7" xfId="0" applyFont="1" applyBorder="1" applyAlignment="1">
      <alignment horizontal="left" vertical="top" wrapText="1"/>
    </xf>
    <xf numFmtId="0" fontId="32" fillId="0" borderId="7" xfId="0" applyFont="1" applyBorder="1" applyAlignment="1">
      <alignment horizontal="left" vertical="top"/>
    </xf>
    <xf numFmtId="0" fontId="32" fillId="0" borderId="7" xfId="0" applyFont="1" applyBorder="1" applyAlignment="1">
      <alignment horizontal="center" vertical="top" wrapText="1"/>
    </xf>
    <xf numFmtId="0" fontId="33" fillId="0" borderId="7" xfId="6" applyFont="1" applyFill="1" applyBorder="1" applyAlignment="1">
      <alignment horizontal="left" vertical="top" wrapText="1"/>
    </xf>
    <xf numFmtId="0" fontId="31" fillId="0" borderId="7" xfId="0" applyFont="1" applyBorder="1" applyAlignment="1">
      <alignment horizontal="left" vertical="top" wrapText="1"/>
    </xf>
    <xf numFmtId="0" fontId="32" fillId="10" borderId="7" xfId="0" applyFont="1" applyFill="1" applyBorder="1" applyAlignment="1">
      <alignment horizontal="left" vertical="top" wrapText="1"/>
    </xf>
    <xf numFmtId="0" fontId="30" fillId="10" borderId="7" xfId="0" applyFont="1" applyFill="1" applyBorder="1" applyAlignment="1">
      <alignment horizontal="left" vertical="top" wrapText="1"/>
    </xf>
    <xf numFmtId="0" fontId="30" fillId="11" borderId="7" xfId="0" applyFont="1" applyFill="1" applyBorder="1" applyAlignment="1">
      <alignment horizontal="left" vertical="top" wrapText="1"/>
    </xf>
    <xf numFmtId="0" fontId="30" fillId="11" borderId="7" xfId="0" applyFont="1" applyFill="1" applyBorder="1" applyAlignment="1">
      <alignment horizontal="center" vertical="top" wrapText="1"/>
    </xf>
    <xf numFmtId="0" fontId="0" fillId="11" borderId="7" xfId="0" applyFill="1" applyBorder="1"/>
    <xf numFmtId="0" fontId="32" fillId="11" borderId="7" xfId="0" applyFont="1" applyFill="1" applyBorder="1" applyAlignment="1">
      <alignment horizontal="left" vertical="top" wrapText="1"/>
    </xf>
    <xf numFmtId="0" fontId="32" fillId="11" borderId="7" xfId="0" applyFont="1" applyFill="1" applyBorder="1" applyAlignment="1">
      <alignment horizontal="center" vertical="top" wrapText="1"/>
    </xf>
    <xf numFmtId="0" fontId="34" fillId="0" borderId="0" xfId="0" applyFont="1"/>
    <xf numFmtId="0" fontId="33" fillId="0" borderId="0" xfId="0" applyFont="1"/>
    <xf numFmtId="0" fontId="32" fillId="0" borderId="5" xfId="0" applyFont="1" applyBorder="1" applyAlignment="1">
      <alignment horizontal="left" vertical="top" wrapText="1"/>
    </xf>
    <xf numFmtId="0" fontId="10" fillId="0" borderId="0" xfId="0" applyFont="1"/>
    <xf numFmtId="0" fontId="24" fillId="7" borderId="0" xfId="5" applyProtection="1"/>
    <xf numFmtId="0" fontId="1" fillId="0" borderId="0" xfId="0" applyFont="1"/>
    <xf numFmtId="0" fontId="1" fillId="0" borderId="0" xfId="0" applyFont="1" applyAlignment="1">
      <alignment horizontal="center"/>
    </xf>
    <xf numFmtId="0" fontId="11" fillId="3" borderId="4" xfId="0" applyFont="1" applyFill="1" applyBorder="1" applyAlignment="1">
      <alignment horizontal="center" vertical="center"/>
    </xf>
    <xf numFmtId="0" fontId="11" fillId="3"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0" xfId="0" applyFont="1" applyFill="1" applyAlignment="1">
      <alignment horizontal="center" vertical="center"/>
    </xf>
    <xf numFmtId="0" fontId="32" fillId="0" borderId="5" xfId="0" applyFont="1" applyBorder="1" applyAlignment="1">
      <alignment horizontal="left" vertical="top"/>
    </xf>
    <xf numFmtId="0" fontId="32" fillId="5" borderId="7" xfId="0" applyFont="1" applyFill="1" applyBorder="1" applyAlignment="1">
      <alignment horizontal="left" vertical="top" wrapText="1"/>
    </xf>
    <xf numFmtId="0" fontId="32" fillId="5" borderId="7" xfId="0" applyFont="1" applyFill="1" applyBorder="1" applyAlignment="1">
      <alignment horizontal="center" vertical="top" wrapText="1"/>
    </xf>
    <xf numFmtId="0" fontId="32" fillId="5" borderId="7" xfId="0" applyFont="1" applyFill="1" applyBorder="1" applyAlignment="1" applyProtection="1">
      <alignment horizontal="left" vertical="top" wrapText="1"/>
      <protection locked="0"/>
    </xf>
    <xf numFmtId="0" fontId="32" fillId="0" borderId="7" xfId="0" applyFont="1" applyBorder="1" applyAlignment="1" applyProtection="1">
      <alignment horizontal="center" vertical="top" wrapText="1"/>
      <protection locked="0"/>
    </xf>
    <xf numFmtId="0" fontId="32" fillId="0" borderId="7" xfId="0" applyFont="1" applyBorder="1" applyAlignment="1" applyProtection="1">
      <alignment horizontal="left" vertical="top" wrapText="1"/>
      <protection locked="0"/>
    </xf>
    <xf numFmtId="0" fontId="33" fillId="0" borderId="7" xfId="6" applyFont="1" applyFill="1" applyBorder="1" applyAlignment="1" applyProtection="1">
      <alignment horizontal="left" vertical="top" wrapText="1"/>
    </xf>
    <xf numFmtId="0" fontId="30" fillId="8" borderId="5" xfId="0" applyFont="1" applyFill="1" applyBorder="1" applyAlignment="1">
      <alignment horizontal="left" vertical="top" wrapText="1"/>
    </xf>
    <xf numFmtId="0" fontId="30" fillId="8" borderId="5" xfId="0" applyFont="1" applyFill="1" applyBorder="1" applyAlignment="1">
      <alignment horizontal="left" vertical="top"/>
    </xf>
    <xf numFmtId="0" fontId="30" fillId="8" borderId="7" xfId="0" applyFont="1" applyFill="1" applyBorder="1" applyAlignment="1">
      <alignment horizontal="left" vertical="top" wrapText="1"/>
    </xf>
    <xf numFmtId="0" fontId="30" fillId="8" borderId="7" xfId="0" applyFont="1" applyFill="1" applyBorder="1" applyAlignment="1" applyProtection="1">
      <alignment horizontal="center" vertical="top" wrapText="1"/>
      <protection locked="0"/>
    </xf>
    <xf numFmtId="0" fontId="30" fillId="8" borderId="7" xfId="0" applyFont="1" applyFill="1" applyBorder="1" applyAlignment="1" applyProtection="1">
      <alignment horizontal="left" vertical="top" wrapText="1"/>
      <protection locked="0"/>
    </xf>
    <xf numFmtId="0" fontId="30" fillId="8" borderId="7" xfId="0" applyFont="1" applyFill="1" applyBorder="1" applyAlignment="1">
      <alignment horizontal="center" vertical="top" wrapText="1"/>
    </xf>
    <xf numFmtId="0" fontId="31" fillId="8" borderId="7" xfId="0" applyFont="1" applyFill="1" applyBorder="1" applyAlignment="1">
      <alignment horizontal="left" vertical="top" wrapText="1"/>
    </xf>
    <xf numFmtId="0" fontId="30" fillId="8" borderId="8" xfId="0" applyFont="1" applyFill="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164" fontId="32" fillId="0" borderId="10" xfId="0" applyNumberFormat="1" applyFont="1" applyBorder="1" applyAlignment="1">
      <alignment horizontal="left" vertical="top" wrapText="1"/>
    </xf>
    <xf numFmtId="0" fontId="32" fillId="0" borderId="11" xfId="0" applyFont="1" applyBorder="1" applyAlignment="1">
      <alignment horizontal="left" vertical="top" wrapText="1"/>
    </xf>
    <xf numFmtId="164" fontId="32" fillId="0" borderId="11" xfId="0" applyNumberFormat="1" applyFont="1" applyBorder="1" applyAlignment="1">
      <alignment horizontal="left" vertical="top" wrapText="1"/>
    </xf>
    <xf numFmtId="164" fontId="32" fillId="8" borderId="8" xfId="0" applyNumberFormat="1" applyFont="1" applyFill="1" applyBorder="1" applyAlignment="1">
      <alignment horizontal="left" vertical="top" wrapText="1"/>
    </xf>
    <xf numFmtId="0" fontId="1" fillId="0" borderId="0" xfId="0" applyFont="1" applyAlignment="1">
      <alignment vertical="top" wrapText="1"/>
    </xf>
    <xf numFmtId="0" fontId="35" fillId="8" borderId="8" xfId="0" applyFont="1" applyFill="1" applyBorder="1" applyAlignment="1">
      <alignment horizontal="left" vertical="top" wrapText="1"/>
    </xf>
    <xf numFmtId="0" fontId="27" fillId="0" borderId="0" xfId="0" applyFont="1" applyAlignment="1">
      <alignment horizontal="right"/>
    </xf>
    <xf numFmtId="0" fontId="0" fillId="0" borderId="0" xfId="0" applyAlignment="1">
      <alignment horizontal="center"/>
    </xf>
    <xf numFmtId="0" fontId="21" fillId="0" borderId="0" xfId="0" applyFont="1"/>
    <xf numFmtId="0" fontId="0" fillId="0" borderId="6" xfId="0" applyBorder="1" applyProtection="1">
      <protection locked="0"/>
    </xf>
    <xf numFmtId="14" fontId="0" fillId="0" borderId="12" xfId="0" applyNumberFormat="1" applyBorder="1" applyAlignment="1" applyProtection="1">
      <alignment horizontal="center"/>
      <protection locked="0"/>
    </xf>
    <xf numFmtId="0" fontId="0" fillId="0" borderId="12" xfId="0" applyBorder="1" applyAlignment="1" applyProtection="1">
      <alignment horizontal="center"/>
      <protection locked="0"/>
    </xf>
  </cellXfs>
  <cellStyles count="7">
    <cellStyle name="Bad" xfId="6" builtinId="27"/>
    <cellStyle name="Hyperlink" xfId="4" builtinId="8"/>
    <cellStyle name="Neutral" xfId="5" builtinId="28"/>
    <cellStyle name="Normal" xfId="0" builtinId="0"/>
    <cellStyle name="Normal 3" xfId="3" xr:uid="{A41E5945-8172-411D-AA6B-AC495273ED84}"/>
    <cellStyle name="Percent" xfId="1" builtinId="5"/>
    <cellStyle name="Standard 2" xfId="2" xr:uid="{72FE2ADB-EF43-4E27-91E0-C58BAAA18CCD}"/>
  </cellStyles>
  <dxfs count="74">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ill>
        <patternFill patternType="solid">
          <bgColor theme="2" tint="-9.9948118533890809E-2"/>
        </patternFill>
      </fill>
    </dxf>
    <dxf>
      <font>
        <color rgb="FF9C0006"/>
      </font>
      <fill>
        <patternFill>
          <bgColor rgb="FFFFC7CE"/>
        </patternFill>
      </fill>
    </dxf>
    <dxf>
      <font>
        <color rgb="FF9C0006"/>
      </font>
      <fill>
        <patternFill>
          <bgColor rgb="FFFFC7CE"/>
        </patternFill>
      </fill>
    </dxf>
    <dxf>
      <fill>
        <patternFill patternType="solid">
          <bgColor theme="2" tint="-9.9948118533890809E-2"/>
        </patternFill>
      </fill>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numFmt numFmtId="0" formatCode="General"/>
    </dxf>
    <dxf>
      <numFmt numFmtId="0" formatCode="General"/>
    </dxf>
    <dxf>
      <numFmt numFmtId="0" formatCode="General"/>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i/>
        <strike val="0"/>
        <outline val="0"/>
        <shadow val="0"/>
        <u val="none"/>
        <vertAlign val="baseline"/>
        <sz val="8"/>
        <color theme="4"/>
        <name val="Arial"/>
        <family val="2"/>
        <scheme val="none"/>
      </font>
      <fill>
        <patternFill patternType="none">
          <fgColor indexed="64"/>
          <bgColor auto="1"/>
        </patternFill>
      </fill>
      <alignment horizontal="left" vertical="top" textRotation="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justifyLastLine="0" shrinkToFit="0" readingOrder="0"/>
      <protection locked="1" hidden="0"/>
    </dxf>
    <dxf>
      <font>
        <b/>
        <i val="0"/>
        <strike val="0"/>
        <condense val="0"/>
        <extend val="0"/>
        <outline val="0"/>
        <shadow val="0"/>
        <u val="none"/>
        <vertAlign val="baseline"/>
        <sz val="8"/>
        <color auto="1"/>
        <name val="Calibri"/>
        <family val="2"/>
        <scheme val="minor"/>
      </font>
      <protection locked="1" hidden="0"/>
    </dxf>
    <dxf>
      <border>
        <bottom style="thin">
          <color auto="1"/>
        </bottom>
      </border>
    </dxf>
    <dxf>
      <fill>
        <patternFill>
          <bgColor theme="9" tint="0.79998168889431442"/>
        </patternFill>
      </fill>
    </dxf>
  </dxfs>
  <tableStyles count="1" defaultTableStyle="TableStyleMedium2" defaultPivotStyle="PivotStyleLight16">
    <tableStyle name="IFATool1" pivot="0" count="2" xr9:uid="{8E13792D-C790-4C02-A983-CC2E100BB015}">
      <tableStyleElement type="firstRowStripe" dxfId="73"/>
      <tableStyleElement type="secondRowStripe" dxfId="72"/>
    </tableStyle>
  </tableStyles>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42863</xdr:colOff>
      <xdr:row>0</xdr:row>
      <xdr:rowOff>747713</xdr:rowOff>
    </xdr:from>
    <xdr:to>
      <xdr:col>0</xdr:col>
      <xdr:colOff>42863</xdr:colOff>
      <xdr:row>4</xdr:row>
      <xdr:rowOff>16783</xdr:rowOff>
    </xdr:to>
    <xdr:pic>
      <xdr:nvPicPr>
        <xdr:cNvPr id="2" name="Grafik 5">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3" y="747713"/>
          <a:ext cx="3442154" cy="412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876300</xdr:rowOff>
    </xdr:from>
    <xdr:to>
      <xdr:col>0</xdr:col>
      <xdr:colOff>3444539</xdr:colOff>
      <xdr:row>0</xdr:row>
      <xdr:rowOff>1284767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876300"/>
          <a:ext cx="3444539" cy="4084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E2C524-604E-4D76-A324-C0F885B848D7}" name="TableV5toV6" displayName="TableV5toV6" ref="A4:P453" totalsRowShown="0" headerRowDxfId="71" dataDxfId="70">
  <autoFilter ref="A4:P453" xr:uid="{48E2C524-604E-4D76-A324-C0F885B848D7}"/>
  <sortState xmlns:xlrd2="http://schemas.microsoft.com/office/spreadsheetml/2017/richdata2" ref="A5:P453">
    <sortCondition ref="D4:D453"/>
  </sortState>
  <tableColumns count="16">
    <tableColumn id="11" xr3:uid="{09C5707E-53EB-4713-9AFD-EFBFED23CF33}" name="Version" dataDxfId="69"/>
    <tableColumn id="10" xr3:uid="{44E1BDBC-2155-4C41-916B-4C2F7E51F316}" name="TableID" dataDxfId="68"/>
    <tableColumn id="17" xr3:uid="{FAA3E2AE-FFCF-460D-9C35-8302D3164341}" name="V5 Sort" dataDxfId="67"/>
    <tableColumn id="38" xr3:uid="{4FD66451-E873-4B98-AF31-1952560EEBE9}" name="V6 Sort" dataDxfId="66"/>
    <tableColumn id="8" xr3:uid="{3375C1F8-FCE0-41F6-BB7E-2CFA33193AD2}" name="ID" dataDxfId="65"/>
    <tableColumn id="1" xr3:uid="{F7D95F64-BC7D-4117-8BAB-DD70C8C6F9A4}" name="Section" dataDxfId="64"/>
    <tableColumn id="2" xr3:uid="{1C6F7352-2CEF-4A9F-B4A0-B886D4655B1F}" name="Nº" dataDxfId="63"/>
    <tableColumn id="3" xr3:uid="{EDBD825D-BA77-490E-9A03-E4EECA1C89D1}" name="IFA v6 Smart principle and criteria_x000a_IFA v5.2 Control Point and Compliance Criteria" dataDxfId="62"/>
    <tableColumn id="5" xr3:uid="{CC3E6D8F-43D0-475A-B6C0-EA4CB853D054}" name="Level" dataDxfId="61"/>
    <tableColumn id="7" xr3:uid="{50BDD9F6-5CEB-45D1-A015-CD9D7E23757D}" name="Answer" dataDxfId="60"/>
    <tableColumn id="6" xr3:uid="{3252738A-4B28-407E-AB46-2B62D1A79F33}" name="Justification" dataDxfId="0"/>
    <tableColumn id="13" xr3:uid="{89FD06A4-D8F5-4F59-8775-B43EA70E5424}" name="Method" dataDxfId="59"/>
    <tableColumn id="12" xr3:uid="{BFBF8CF1-F9D1-4CB5-BB1A-4BE5A7CDFEA5}" name="Audit method and justification guideline for IFA v6 Smart" dataDxfId="58"/>
    <tableColumn id="9" xr3:uid="{C2BDF6B1-41F7-44FA-8FEC-9F85931A0722}" name="LevelA" dataDxfId="57"/>
    <tableColumn id="25" xr3:uid="{99A0244B-2C97-4E0F-B5D5-85BAF19E65F6}" name="Short Level" dataDxfId="56"/>
    <tableColumn id="26" xr3:uid="{86ED11BC-911E-4084-BAB7-99C21D80B131}" name="v6 Status" dataDxfId="5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94376C4-0268-4984-A6FB-69E8F234CE94}" name="Tablev52" displayName="Tablev52" ref="A1:M241" totalsRowShown="0">
  <autoFilter ref="A1:M241" xr:uid="{F94376C4-0268-4984-A6FB-69E8F234CE94}"/>
  <sortState xmlns:xlrd2="http://schemas.microsoft.com/office/spreadsheetml/2017/richdata2" ref="A2:M241">
    <sortCondition ref="E1:E241"/>
  </sortState>
  <tableColumns count="13">
    <tableColumn id="18" xr3:uid="{CAD0DF98-37D6-49F6-AA4B-1914C4C9296D}" name="V5-4.1"/>
    <tableColumn id="5" xr3:uid="{7B22F807-F110-4F07-8FA2-907F9B5C012B}" name="Section" dataDxfId="54"/>
    <tableColumn id="16" xr3:uid="{A093F68E-D848-4F08-89F9-928A6C08B670}" name="ID"/>
    <tableColumn id="1" xr3:uid="{FF8D85D5-6AD8-4001-941B-6961AA816BDE}" name="Nº"/>
    <tableColumn id="17" xr3:uid="{BF0A9AAE-A4C3-4DBF-BF59-8CFD96C198BF}" name="Number"/>
    <tableColumn id="2" xr3:uid="{C8CAB5FC-E12A-4CE2-95A1-84EB03A1FD19}" name="Control Points"/>
    <tableColumn id="3" xr3:uid="{CF79FC58-D193-4DC3-97FB-A8FC3C393B1F}" name="Compliance Criteria"/>
    <tableColumn id="4" xr3:uid="{E0C8C3EB-B228-4ECE-87DD-047C633E8A5F}" name="Level"/>
    <tableColumn id="8" xr3:uid="{F549CFDB-1CD9-4C7A-98D7-EFD387B29D4B}" name="Method"/>
    <tableColumn id="9" xr3:uid="{C255902A-DB91-4C82-A3DC-ABC41A2D0C9C}" name="Inspection method explanation"/>
    <tableColumn id="10" xr3:uid="{396E10C6-E53A-4AE5-9C42-32E15E68E445}" name="Justification guideline"/>
    <tableColumn id="11" xr3:uid="{EABA2135-50AE-4943-8E41-312ED9A91610}" name="Justification"/>
    <tableColumn id="13" xr3:uid="{F6D9C946-9855-4B95-AE60-CA8AB8414AD6}" name="Formula" dataDxfId="53">
      <calculatedColumnFormula>LEFT(D2,3)&amp;" "&amp;TEXT(VALUE(MID(D2,4,1)),"00")&amp;"."&amp;TEXT(VALUE(MID(D2,6,1)),"00")&amp;"."&amp;TEXT(VALUE(MID(D2,8,1)),"00")</calculatedColumnFormula>
    </tableColumn>
  </tableColumns>
  <tableStyleInfo name="IFATool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371D64C-75A6-49CC-A674-4B7810C5E6B1}" name="Tablev6SMART" displayName="Tablev6SMART" ref="A1:M191" totalsRowShown="0">
  <autoFilter ref="A1:M191" xr:uid="{1371D64C-75A6-49CC-A674-4B7810C5E6B1}"/>
  <tableColumns count="13">
    <tableColumn id="1" xr3:uid="{A575D0CC-2260-4531-815B-80E22DC00F40}" name="Section GFS">
      <calculatedColumnFormula>"FV-GFS "&amp;MID(C2,10,LEN(C2))</calculatedColumnFormula>
    </tableColumn>
    <tableColumn id="13" xr3:uid="{EC186A97-CFF0-412B-8E9B-9952CABDC3A7}" name="Section 2"/>
    <tableColumn id="2" xr3:uid="{64124205-BCD5-423A-9C17-0E1F22824752}" name="Number"/>
    <tableColumn id="3" xr3:uid="{AAB883F6-41C9-48DE-AEC2-E13CD0360452}" name="Principle"/>
    <tableColumn id="4" xr3:uid="{C6C9CFC0-A201-49B3-8E77-96F9348467C0}" name="Criteria"/>
    <tableColumn id="5" xr3:uid="{EF8347E8-2225-49A3-B7F2-18502646B92F}" name="Level"/>
    <tableColumn id="6" xr3:uid="{4C3D748A-79CC-4556-BF73-B29D4CEE2362}" name="Yes"/>
    <tableColumn id="7" xr3:uid="{05F17BBE-A870-4B13-996C-2877911D0B12}" name="No"/>
    <tableColumn id="8" xr3:uid="{20EE4A5A-5D6C-4888-89A3-547A2D29920C}" name="N/A" dataDxfId="52">
      <calculatedColumnFormula>IF(Tablev6SMART[[#This Row],[Number]]=Tablev6SMART[[#This Row],[Yes]],"Ok","ERRRROORRR")</calculatedColumnFormula>
    </tableColumn>
    <tableColumn id="9" xr3:uid="{F158BB4F-D775-486E-99FD-ABEEDB62B498}" name="Method"/>
    <tableColumn id="10" xr3:uid="{B207B7BF-C160-4CDA-950F-9F038E3D2B06}" name="Audit method explanation"/>
    <tableColumn id="11" xr3:uid="{DA25081C-6B4D-4A0F-ADEF-4F23520E45CB}" name="Justification guideline (visible to producers)"/>
    <tableColumn id="12" xr3:uid="{B844D02F-8DCD-4D02-BA02-A89EB4BA640F}" name="Justification guideline (visible only to CB and GLOBALG.A.P. Secretariat)"/>
  </tableColumns>
  <tableStyleInfo name="IFATool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F27DB9-B2E3-475A-A582-F7AEB973F278}" name="Mapping" displayName="Mapping" ref="A1:AM258" totalsRowShown="0" dataDxfId="51">
  <autoFilter ref="A1:AM258" xr:uid="{CDF27DB9-B2E3-475A-A582-F7AEB973F278}"/>
  <sortState xmlns:xlrd2="http://schemas.microsoft.com/office/spreadsheetml/2017/richdata2" ref="A2:AM258">
    <sortCondition ref="B1:B258"/>
  </sortState>
  <tableColumns count="39">
    <tableColumn id="1" xr3:uid="{DC12A1AB-2472-4228-B139-C105F7D9E2AE}" name="Version" dataDxfId="50"/>
    <tableColumn id="2" xr3:uid="{5471F6DE-99CC-4733-974D-8548F0EC5FF8}" name="TableID" dataDxfId="49"/>
    <tableColumn id="3" xr3:uid="{354951BC-03C1-4140-A37C-C04DD8A60C09}" name="V5 Sort" dataDxfId="48"/>
    <tableColumn id="4" xr3:uid="{64488983-774A-4308-88D9-212663A0D934}" name="V6 Sort" dataDxfId="47"/>
    <tableColumn id="5" xr3:uid="{FAF8FA16-3C27-4C7F-A24E-D7AE23C7F3AD}" name="ID" dataDxfId="46"/>
    <tableColumn id="6" xr3:uid="{E401D6F7-66E8-48D2-BE51-E35C0B1FE8F6}" name="Section" dataDxfId="45"/>
    <tableColumn id="7" xr3:uid="{90E5F9AD-7B65-48BC-A6DB-C2A6FEFE6B71}" name="Nº" dataDxfId="44"/>
    <tableColumn id="8" xr3:uid="{CC4615E9-0681-4BD0-AD01-28D1C8E2EE1E}" name="IFA v5.4-1-GFS Control Point_x000a_IFA v6 GFS principle" dataDxfId="43"/>
    <tableColumn id="9" xr3:uid="{42034976-FA48-4130-A02F-942C24539270}" name="IFA 5.4-1-GFS Compliance Criteria_x000a_IFA v6 GFS criteria" dataDxfId="42"/>
    <tableColumn id="10" xr3:uid="{50865945-D0A1-4EC6-810B-D73797033513}" name="Level" dataDxfId="41"/>
    <tableColumn id="11" xr3:uid="{13C54744-08FA-4036-9794-93A38DA71B01}" name="Answer" dataDxfId="40"/>
    <tableColumn id="12" xr3:uid="{75E0C0F0-B9F9-4383-9149-C08D74DC2ED5}" name="Justification" dataDxfId="39"/>
    <tableColumn id="13" xr3:uid="{478B1E42-9577-400F-8C15-636AA42605A3}" name="Method" dataDxfId="38"/>
    <tableColumn id="14" xr3:uid="{25A31206-5C39-4D22-9CDE-0955F7AA3D15}" name="Audit method explanation" dataDxfId="37"/>
    <tableColumn id="15" xr3:uid="{92FAE5AE-A506-4AE8-907A-A10B0A61144B}" name="Justification guideline (visible to producers) " dataDxfId="36"/>
    <tableColumn id="16" xr3:uid="{33B2444C-EA31-40D8-8421-2F3BA9541D86}" name="Justification guideline (visible only to CB and GLOBALG.A.P. Secretariat) " dataDxfId="35"/>
    <tableColumn id="17" xr3:uid="{9C85EA1F-C9E7-4931-A4E1-5D5A2F6DFFFB}" name="LevelA" dataDxfId="34"/>
    <tableColumn id="18" xr3:uid="{316943F5-10F1-462C-9CF2-91587C5DCBBD}" name="Short Level" dataDxfId="33"/>
    <tableColumn id="19" xr3:uid="{8D322B6E-C92A-447E-B606-E175674C357C}" name="v6 Status" dataDxfId="32"/>
    <tableColumn id="20" xr3:uid="{D345E353-FDE3-4918-8DC8-F2114CB27115}" name="BLANK" dataDxfId="31"/>
    <tableColumn id="21" xr3:uid="{D8BCD1BD-CD6E-4257-9978-A9BF3EA61B58}" name="Version 2" dataDxfId="30"/>
    <tableColumn id="22" xr3:uid="{BB089310-FEE1-4162-B4A0-D928903FCFED}" name="TableID 2" dataDxfId="29"/>
    <tableColumn id="23" xr3:uid="{E4F674A8-8FE7-4235-A46E-BF33303216C5}" name="V5 Sort 2" dataDxfId="28"/>
    <tableColumn id="24" xr3:uid="{58F9C265-AB32-4599-859E-B479B868A627}" name="V6 Sort 2" dataDxfId="27"/>
    <tableColumn id="25" xr3:uid="{ECE0B8A4-FDE0-413B-B70B-31508AA17E62}" name="ID 2" dataDxfId="26"/>
    <tableColumn id="26" xr3:uid="{340CDC93-1750-4A4E-93A1-43BD31F7581E}" name="Section 2" dataDxfId="25"/>
    <tableColumn id="27" xr3:uid="{C75A784A-4769-4EBA-AA67-28E1C8F372DE}" name="Nº 2" dataDxfId="24"/>
    <tableColumn id="28" xr3:uid="{67F872B8-2AC1-48F8-9DA8-C1FE8D62D8E8}" name="IFA v5.4-1-GFS Control Point_x000a_IFA v6 GFS principle 2" dataDxfId="23"/>
    <tableColumn id="29" xr3:uid="{0278FDD4-221A-46E2-B077-8AE5CD1B802A}" name="IFA 5.4-1-GFS Compliance Criteria_x000a_IFA v6 GFS criteria 2" dataDxfId="22"/>
    <tableColumn id="30" xr3:uid="{0DEE97DA-D53B-427B-A898-7D67996095BC}" name="Level 2" dataDxfId="21"/>
    <tableColumn id="31" xr3:uid="{64F8F69D-C1CA-4584-9CCD-A5A621FF7DE1}" name="Answer 2" dataDxfId="20"/>
    <tableColumn id="32" xr3:uid="{9D87B715-B78E-43DD-8C2C-0405986E4829}" name="Justification 2" dataDxfId="19"/>
    <tableColumn id="33" xr3:uid="{AB45B483-6E0F-44FF-8D22-6E096CE35949}" name="Method 2" dataDxfId="18"/>
    <tableColumn id="34" xr3:uid="{F658D16C-8A8B-4612-91FB-A689E512BF7A}" name="Audit method explanation 2" dataDxfId="17"/>
    <tableColumn id="35" xr3:uid="{4DAC3D66-699D-4DDF-A2E8-3DFE2EC68FA2}" name="Justification guideline (visible to producers) 2" dataDxfId="16"/>
    <tableColumn id="36" xr3:uid="{BDB07390-BE60-4ED0-BC20-3B4FBDC0E4C2}" name="Justification guideline (visible only to CB and GLOBALG.A.P. Secretariat) 2" dataDxfId="15"/>
    <tableColumn id="37" xr3:uid="{BE84D502-9B57-4EDB-BDC2-B9A6FE1CBBDF}" name="LevelA 2" dataDxfId="14"/>
    <tableColumn id="38" xr3:uid="{6564B34B-1C8A-40F0-BBB6-F339892BBDD3}" name="Short Level 2" dataDxfId="13"/>
    <tableColumn id="39" xr3:uid="{5B395B16-D67A-41AA-AD0A-CEDF6F30F407}" name="v6 Status 2" dataDxfId="12"/>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D25474-9CF7-4A37-B5D6-080545AB8A06}" name="LevelTable" displayName="LevelTable" ref="B3:N6" totalsRowShown="0">
  <autoFilter ref="B3:N6" xr:uid="{43D25474-9CF7-4A37-B5D6-080545AB8A06}"/>
  <tableColumns count="13">
    <tableColumn id="1" xr3:uid="{27321B61-8DD5-4CC6-9740-EAA69895822E}" name="Major Must"/>
    <tableColumn id="2" xr3:uid="{8C6C90F1-87BB-483C-9773-858BE9FC7919}" name="Minor Must"/>
    <tableColumn id="3" xr3:uid="{B9FFE4F8-450A-4932-BFD4-8A90BD7F36EB}" name="Recom."/>
    <tableColumn id="5" xr3:uid="{AC994452-C5BC-4F4C-91F6-2C89CD941C0A}" name="Major Must Merged"/>
    <tableColumn id="6" xr3:uid="{31B84591-6EFB-4703-9072-6B288A8058CD}" name="Major Must New"/>
    <tableColumn id="7" xr3:uid="{06894A82-FD8B-41A0-8040-862ED3B59D68}" name="Merged"/>
    <tableColumn id="9" xr3:uid="{D2CE6A4B-7865-483E-9FCF-0F769CE2F734}" name="Minor Must Merged"/>
    <tableColumn id="10" xr3:uid="{9542780B-E539-4D6E-B88C-BC06C04F61B7}" name="Minor Must New"/>
    <tableColumn id="8" xr3:uid="{4C2C2720-EF2E-4C5E-A2F3-FBA752619BC4}" name="Major Must  No NA"/>
    <tableColumn id="11" xr3:uid="{E4CCA61C-2E31-4FF8-9D0F-386633EF0C3F}" name="Minor Must No NA"/>
    <tableColumn id="12" xr3:uid="{40040821-0512-422D-8EFC-658410792F68}" name="Recom. New"/>
    <tableColumn id="13" xr3:uid="{E6868F0B-19EF-4195-BFC9-081EE6BE23F6}" name="Removed"/>
    <tableColumn id="4" xr3:uid="{DD48DFFA-16F9-4868-BFCC-C51E2C14D675}" name="No Equivalent"/>
  </tableColumns>
  <tableStyleInfo name="TableStyleMedium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lobalgap.org/uk_en/for-producers/globalg.a.p./integrated-farm-assurance-ifa/IFA-V6/" TargetMode="External"/><Relationship Id="rId2" Type="http://schemas.openxmlformats.org/officeDocument/2006/relationships/hyperlink" Target="https://documents.globalgap.org/documents/230414_IFA_guideline_FV_v6_0_Apr23_en.pdf" TargetMode="External"/><Relationship Id="rId1" Type="http://schemas.openxmlformats.org/officeDocument/2006/relationships/hyperlink" Target="https://www.globalgap.org/.content/.galleries/documents/220929_Summary_of_changes_IFA_v5_to_v6_GFS-Smart_en.pdf"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globalgap.org/.content/.galleries/documents/221110_IFA_GFS_audit_method_guideline_FV_v6_0_Oct22_protected_en.xls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7C8B5-7B4E-4343-B7AE-70233D2AC740}">
  <sheetPr codeName="Sheet2"/>
  <dimension ref="A1:XFC15"/>
  <sheetViews>
    <sheetView showGridLines="0" tabSelected="1" view="pageLayout" zoomScaleNormal="100" workbookViewId="0">
      <selection activeCell="A2" sqref="A2"/>
    </sheetView>
  </sheetViews>
  <sheetFormatPr defaultColWidth="0" defaultRowHeight="15" customHeight="1" zeroHeight="1" x14ac:dyDescent="0.25"/>
  <cols>
    <col min="1" max="1" width="127.42578125" style="13" customWidth="1"/>
    <col min="2" max="2" width="1" style="13" hidden="1"/>
    <col min="3" max="255" width="11.42578125" style="13" hidden="1"/>
    <col min="256" max="259" width="1.5703125" style="13" hidden="1"/>
    <col min="260" max="260" width="0.42578125" style="13" hidden="1"/>
    <col min="261" max="16383" width="1.5703125" style="13" hidden="1"/>
    <col min="16384" max="16384" width="0.5703125" style="13" customWidth="1"/>
  </cols>
  <sheetData>
    <row r="1" spans="1:1" ht="105.75" x14ac:dyDescent="0.25">
      <c r="A1" s="12"/>
    </row>
    <row r="2" spans="1:1" ht="55.5" x14ac:dyDescent="0.4">
      <c r="A2" s="14" t="s">
        <v>3475</v>
      </c>
    </row>
    <row r="3" spans="1:1" ht="18" x14ac:dyDescent="0.25">
      <c r="A3" s="15" t="s">
        <v>3472</v>
      </c>
    </row>
    <row r="4" spans="1:1" x14ac:dyDescent="0.25">
      <c r="A4" s="16"/>
    </row>
    <row r="5" spans="1:1" ht="72" x14ac:dyDescent="0.25">
      <c r="A5" s="17" t="s">
        <v>0</v>
      </c>
    </row>
    <row r="6" spans="1:1" ht="18" x14ac:dyDescent="0.25">
      <c r="A6" s="18"/>
    </row>
    <row r="7" spans="1:1" ht="18" x14ac:dyDescent="0.25">
      <c r="A7" s="18"/>
    </row>
    <row r="8" spans="1:1" ht="18" x14ac:dyDescent="0.25">
      <c r="A8" s="19"/>
    </row>
    <row r="9" spans="1:1" x14ac:dyDescent="0.25">
      <c r="A9" s="20" t="s">
        <v>1</v>
      </c>
    </row>
    <row r="10" spans="1:1" x14ac:dyDescent="0.25">
      <c r="A10" s="21" t="s">
        <v>2</v>
      </c>
    </row>
    <row r="11" spans="1:1" ht="7.35" customHeight="1" x14ac:dyDescent="0.25"/>
    <row r="12" spans="1:1" ht="15" customHeight="1" x14ac:dyDescent="0.25"/>
    <row r="13" spans="1:1" ht="15" customHeight="1" x14ac:dyDescent="0.25"/>
    <row r="14" spans="1:1" ht="15" customHeight="1" x14ac:dyDescent="0.25"/>
    <row r="15" spans="1:1" ht="15" customHeight="1" x14ac:dyDescent="0.25"/>
  </sheetData>
  <sheetProtection algorithmName="SHA-512" hashValue="n5nw4vxg/K/gWHk/K3oJ5DhEpxII1aKf06QASz/I3OR0tn3Lx6+wo1yYihRweP7hMCjqgTTL6tnExk20dM51AQ==" saltValue="P8RQCpnta0xAnSOKOoLyWA==" spinCount="100000" sheet="1" objects="1" scenarios="1"/>
  <pageMargins left="0.74803149606299213" right="0.74803149606299213" top="1.2598425196850394" bottom="0.9842519685039370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F1BA-6ABB-4EC9-BA36-DD18BFAD835F}">
  <sheetPr codeName="Sheet5"/>
  <dimension ref="A1:H32"/>
  <sheetViews>
    <sheetView showGridLines="0" view="pageLayout" zoomScaleNormal="70" workbookViewId="0">
      <selection activeCell="A12" sqref="A12"/>
    </sheetView>
  </sheetViews>
  <sheetFormatPr defaultColWidth="8.7109375" defaultRowHeight="12" x14ac:dyDescent="0.25"/>
  <cols>
    <col min="1" max="1" width="125.28515625" style="22" customWidth="1"/>
    <col min="2" max="7" width="12.140625" style="22" customWidth="1"/>
    <col min="8" max="8" width="45.28515625" style="22" customWidth="1"/>
    <col min="9" max="16384" width="8.7109375" style="22"/>
  </cols>
  <sheetData>
    <row r="1" spans="1:8" ht="12.75" x14ac:dyDescent="0.2">
      <c r="A1" s="43" t="s">
        <v>2883</v>
      </c>
    </row>
    <row r="3" spans="1:8" x14ac:dyDescent="0.25">
      <c r="A3" s="23" t="s">
        <v>3</v>
      </c>
      <c r="B3" s="41"/>
      <c r="C3" s="41"/>
      <c r="D3" s="41"/>
      <c r="E3" s="41"/>
      <c r="F3" s="41"/>
      <c r="G3" s="41"/>
      <c r="H3" s="41"/>
    </row>
    <row r="4" spans="1:8" ht="36" x14ac:dyDescent="0.25">
      <c r="A4" s="38" t="s">
        <v>3471</v>
      </c>
    </row>
    <row r="5" spans="1:8" x14ac:dyDescent="0.25">
      <c r="A5" s="38" t="s">
        <v>4</v>
      </c>
      <c r="B5" s="41"/>
      <c r="C5" s="41"/>
      <c r="D5" s="41"/>
      <c r="E5" s="41"/>
      <c r="F5" s="41"/>
      <c r="G5" s="41"/>
      <c r="H5" s="41"/>
    </row>
    <row r="6" spans="1:8" x14ac:dyDescent="0.25">
      <c r="A6" s="38"/>
    </row>
    <row r="7" spans="1:8" s="23" customFormat="1" x14ac:dyDescent="0.25">
      <c r="A7" s="39" t="s">
        <v>5</v>
      </c>
      <c r="B7" s="41"/>
      <c r="C7" s="41"/>
      <c r="D7" s="41"/>
      <c r="E7" s="41"/>
      <c r="F7" s="41"/>
      <c r="G7" s="41"/>
      <c r="H7" s="41"/>
    </row>
    <row r="8" spans="1:8" s="23" customFormat="1" ht="24" x14ac:dyDescent="0.25">
      <c r="A8" s="40" t="s">
        <v>6</v>
      </c>
      <c r="B8" s="31"/>
      <c r="C8" s="31"/>
      <c r="D8" s="31"/>
      <c r="E8" s="31"/>
      <c r="F8" s="31"/>
      <c r="G8" s="31"/>
      <c r="H8" s="31"/>
    </row>
    <row r="9" spans="1:8" s="23" customFormat="1" x14ac:dyDescent="0.25">
      <c r="A9" s="32" t="s">
        <v>7</v>
      </c>
      <c r="B9" s="31"/>
      <c r="C9" s="31"/>
      <c r="D9" s="31"/>
      <c r="E9" s="31"/>
      <c r="F9" s="31"/>
      <c r="G9" s="31"/>
      <c r="H9" s="31"/>
    </row>
    <row r="10" spans="1:8" s="23" customFormat="1" x14ac:dyDescent="0.25">
      <c r="A10" s="22"/>
      <c r="B10" s="31"/>
      <c r="C10" s="31"/>
      <c r="D10" s="31"/>
      <c r="E10" s="31"/>
      <c r="F10" s="31"/>
      <c r="G10" s="31"/>
      <c r="H10" s="31"/>
    </row>
    <row r="11" spans="1:8" s="23" customFormat="1" x14ac:dyDescent="0.25">
      <c r="A11" s="22" t="s">
        <v>8</v>
      </c>
      <c r="B11" s="31"/>
      <c r="C11" s="31"/>
      <c r="D11" s="31"/>
      <c r="E11" s="31"/>
      <c r="F11" s="31"/>
      <c r="G11" s="31"/>
      <c r="H11" s="31"/>
    </row>
    <row r="12" spans="1:8" s="23" customFormat="1" x14ac:dyDescent="0.25">
      <c r="A12" s="32" t="s">
        <v>2887</v>
      </c>
      <c r="B12" s="31"/>
      <c r="C12" s="31"/>
      <c r="D12" s="31"/>
      <c r="E12" s="31"/>
      <c r="F12" s="31"/>
      <c r="G12" s="31"/>
      <c r="H12" s="31"/>
    </row>
    <row r="13" spans="1:8" s="23" customFormat="1" x14ac:dyDescent="0.25">
      <c r="A13" s="32"/>
      <c r="B13" s="31"/>
      <c r="C13" s="31"/>
      <c r="D13" s="31"/>
      <c r="E13" s="31"/>
      <c r="F13" s="31"/>
      <c r="G13" s="31"/>
      <c r="H13" s="31"/>
    </row>
    <row r="14" spans="1:8" s="23" customFormat="1" ht="24" x14ac:dyDescent="0.25">
      <c r="A14" s="38" t="s">
        <v>9</v>
      </c>
      <c r="B14" s="31"/>
      <c r="C14" s="31"/>
      <c r="D14" s="31"/>
      <c r="E14" s="31"/>
      <c r="F14" s="31"/>
      <c r="G14" s="31"/>
      <c r="H14" s="31"/>
    </row>
    <row r="15" spans="1:8" s="23" customFormat="1" ht="36" x14ac:dyDescent="0.25">
      <c r="A15" s="38" t="s">
        <v>10</v>
      </c>
      <c r="B15" s="31"/>
      <c r="C15" s="31"/>
      <c r="D15" s="31"/>
      <c r="E15" s="31"/>
      <c r="F15" s="31"/>
      <c r="G15" s="31"/>
      <c r="H15" s="31"/>
    </row>
    <row r="16" spans="1:8" ht="48" x14ac:dyDescent="0.25">
      <c r="A16" s="38" t="s">
        <v>11</v>
      </c>
      <c r="B16" s="31"/>
      <c r="C16" s="31"/>
      <c r="D16" s="31"/>
      <c r="E16" s="31"/>
      <c r="F16" s="31"/>
      <c r="G16" s="31"/>
      <c r="H16" s="31"/>
    </row>
    <row r="17" spans="1:8" x14ac:dyDescent="0.25">
      <c r="A17" s="38" t="s">
        <v>3473</v>
      </c>
      <c r="B17" s="31"/>
      <c r="C17" s="31"/>
      <c r="D17" s="31"/>
      <c r="E17" s="31"/>
      <c r="F17" s="31"/>
      <c r="G17" s="31"/>
      <c r="H17" s="31"/>
    </row>
    <row r="18" spans="1:8" x14ac:dyDescent="0.25">
      <c r="A18" s="38"/>
      <c r="B18" s="31"/>
      <c r="C18" s="31"/>
      <c r="D18" s="31"/>
      <c r="E18" s="31"/>
      <c r="F18" s="31"/>
      <c r="G18" s="31"/>
      <c r="H18" s="31"/>
    </row>
    <row r="19" spans="1:8" x14ac:dyDescent="0.25">
      <c r="A19" s="39" t="s">
        <v>2885</v>
      </c>
      <c r="B19" s="31"/>
      <c r="C19" s="31"/>
      <c r="D19" s="31"/>
      <c r="E19" s="31"/>
      <c r="F19" s="31"/>
      <c r="G19" s="31"/>
      <c r="H19" s="31"/>
    </row>
    <row r="20" spans="1:8" ht="36" x14ac:dyDescent="0.25">
      <c r="A20" s="38" t="s">
        <v>12</v>
      </c>
      <c r="B20" s="31"/>
      <c r="C20" s="31"/>
      <c r="D20" s="31"/>
      <c r="E20" s="31"/>
      <c r="F20" s="31"/>
      <c r="G20" s="31"/>
      <c r="H20" s="31"/>
    </row>
    <row r="21" spans="1:8" ht="24" x14ac:dyDescent="0.25">
      <c r="A21" s="38" t="s">
        <v>13</v>
      </c>
      <c r="B21" s="31"/>
      <c r="C21" s="31"/>
      <c r="D21" s="31"/>
      <c r="E21" s="31"/>
      <c r="F21" s="31"/>
      <c r="G21" s="31"/>
      <c r="H21" s="31"/>
    </row>
    <row r="22" spans="1:8" x14ac:dyDescent="0.25">
      <c r="A22" s="38" t="s">
        <v>14</v>
      </c>
      <c r="B22" s="31"/>
      <c r="C22" s="31"/>
      <c r="D22" s="31"/>
      <c r="E22" s="31"/>
      <c r="F22" s="31"/>
      <c r="G22" s="31"/>
      <c r="H22" s="31"/>
    </row>
    <row r="23" spans="1:8" x14ac:dyDescent="0.25">
      <c r="A23" s="38" t="s">
        <v>15</v>
      </c>
      <c r="B23" s="31"/>
      <c r="C23" s="31"/>
      <c r="D23" s="31"/>
      <c r="E23" s="31"/>
      <c r="F23" s="31"/>
      <c r="G23" s="31"/>
      <c r="H23" s="31"/>
    </row>
    <row r="24" spans="1:8" x14ac:dyDescent="0.25">
      <c r="A24" s="38" t="s">
        <v>16</v>
      </c>
      <c r="B24" s="31"/>
      <c r="C24" s="31"/>
      <c r="D24" s="31"/>
      <c r="E24" s="31"/>
      <c r="F24" s="31"/>
      <c r="G24" s="31"/>
      <c r="H24" s="31"/>
    </row>
    <row r="25" spans="1:8" x14ac:dyDescent="0.25">
      <c r="A25" s="38" t="s">
        <v>17</v>
      </c>
      <c r="B25" s="31"/>
      <c r="C25" s="31"/>
      <c r="D25" s="31"/>
      <c r="E25" s="31"/>
      <c r="F25" s="31"/>
      <c r="G25" s="31"/>
      <c r="H25" s="31"/>
    </row>
    <row r="26" spans="1:8" x14ac:dyDescent="0.25">
      <c r="A26" s="38" t="s">
        <v>18</v>
      </c>
      <c r="B26" s="31"/>
      <c r="C26" s="31"/>
      <c r="D26" s="31"/>
      <c r="E26" s="31"/>
      <c r="F26" s="31"/>
      <c r="G26" s="31"/>
      <c r="H26" s="31"/>
    </row>
    <row r="27" spans="1:8" x14ac:dyDescent="0.25">
      <c r="A27" s="40" t="s">
        <v>2888</v>
      </c>
      <c r="B27" s="31"/>
      <c r="C27" s="31"/>
      <c r="D27" s="31"/>
      <c r="E27" s="31"/>
      <c r="F27" s="31"/>
      <c r="G27" s="31"/>
      <c r="H27" s="31"/>
    </row>
    <row r="28" spans="1:8" x14ac:dyDescent="0.25">
      <c r="A28" s="40"/>
      <c r="B28" s="31"/>
      <c r="C28" s="31"/>
      <c r="D28" s="31"/>
      <c r="E28" s="31"/>
      <c r="F28" s="31"/>
      <c r="G28" s="31"/>
      <c r="H28" s="31"/>
    </row>
    <row r="29" spans="1:8" x14ac:dyDescent="0.25">
      <c r="A29" s="39" t="s">
        <v>19</v>
      </c>
      <c r="B29" s="31"/>
      <c r="C29" s="31"/>
      <c r="D29" s="31"/>
      <c r="E29" s="31"/>
      <c r="F29" s="31"/>
      <c r="G29" s="31"/>
      <c r="H29" s="31"/>
    </row>
    <row r="30" spans="1:8" ht="36" x14ac:dyDescent="0.25">
      <c r="A30" s="38" t="s">
        <v>20</v>
      </c>
      <c r="B30" s="31"/>
      <c r="C30" s="31"/>
      <c r="D30" s="31"/>
      <c r="E30" s="31"/>
      <c r="F30" s="31"/>
      <c r="G30" s="31"/>
      <c r="H30" s="31"/>
    </row>
    <row r="31" spans="1:8" ht="25.15" customHeight="1" x14ac:dyDescent="0.25">
      <c r="A31" s="38" t="s">
        <v>21</v>
      </c>
      <c r="B31" s="31"/>
      <c r="C31" s="31"/>
      <c r="D31" s="31"/>
      <c r="E31" s="31"/>
      <c r="F31" s="31"/>
      <c r="G31" s="31"/>
      <c r="H31" s="31"/>
    </row>
    <row r="32" spans="1:8" ht="36" x14ac:dyDescent="0.25">
      <c r="A32" s="38" t="s">
        <v>22</v>
      </c>
      <c r="B32" s="31"/>
      <c r="C32" s="31"/>
      <c r="D32" s="31"/>
      <c r="E32" s="31"/>
      <c r="F32" s="31"/>
      <c r="G32" s="31"/>
      <c r="H32" s="31"/>
    </row>
  </sheetData>
  <sheetProtection algorithmName="SHA-512" hashValue="3kavdyq1lB3z5ZyGipyfWWrfBIKIQpC8yIARHaJUQapC1NXX++2HF3WVFcfx4AQYdcoHli7ksYQ2UibAIJ1B5Q==" saltValue="lhlk8GLdpf9Sc1OmCEuxuw==" spinCount="100000" sheet="1" objects="1" scenarios="1"/>
  <hyperlinks>
    <hyperlink ref="A9" r:id="rId1" xr:uid="{D293588C-4BB7-460A-872D-AC6B9089EA41}"/>
    <hyperlink ref="A12" r:id="rId2" xr:uid="{F610AAFF-F416-42FC-B33A-76FC9FE72BEC}"/>
    <hyperlink ref="A8" r:id="rId3" xr:uid="{658AA987-D8CB-486C-8DDD-A98D992B51C2}"/>
    <hyperlink ref="A27" r:id="rId4" display="For more information about the justification guidelines, open the document IFA GFS  audit method and justification guideline for fruit and vegetables" xr:uid="{E0150132-2A5C-4148-92E2-06EE2648AE64}"/>
  </hyperlinks>
  <pageMargins left="0.74803149606299213" right="0.74803149606299213" top="1.2598425196850394" bottom="0.98425196850393704" header="0.31496062992125984" footer="0.31496062992125984"/>
  <pageSetup paperSize="9" orientation="landscape" r:id="rId5"/>
  <headerFooter>
    <oddHeader>&amp;R&amp;G</oddHeader>
    <oddFooter>&amp;L&amp;"Arial,Standard"&amp;8Code ref.: Transition tool IFA v5.2 - IFA v6 Smart FV; v1.0_Jul23; English version
&amp;A
Page &amp;P of &amp;N&amp;R&amp;"Arial,Standard"&amp;8© GLOBALG.A.P. c/o FoodPLUS GmbH
Spichernstr. 55, 50672 Cologne, Germany 
&amp;K00A039www.globalgap.org</oddFooter>
  </headerFooter>
  <rowBreaks count="1" manualBreakCount="1">
    <brk id="17" max="16383" man="1"/>
  </rowBreak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D8B6-E639-4F69-91C8-AEB77996D725}">
  <sheetPr codeName="Sheet1">
    <tabColor theme="0"/>
    <pageSetUpPr fitToPage="1"/>
  </sheetPr>
  <dimension ref="A1:T453"/>
  <sheetViews>
    <sheetView showGridLines="0" topLeftCell="F1" zoomScaleNormal="100" workbookViewId="0">
      <selection activeCell="H5" sqref="H5"/>
    </sheetView>
  </sheetViews>
  <sheetFormatPr defaultColWidth="6.42578125" defaultRowHeight="15" x14ac:dyDescent="0.25"/>
  <cols>
    <col min="1" max="2" width="9.28515625" style="65" hidden="1" customWidth="1"/>
    <col min="3" max="3" width="12.140625" style="65" hidden="1" customWidth="1"/>
    <col min="4" max="4" width="12.42578125" style="65" hidden="1" customWidth="1"/>
    <col min="5" max="5" width="7.140625" style="65" hidden="1" customWidth="1"/>
    <col min="6" max="6" width="18" style="65" bestFit="1" customWidth="1"/>
    <col min="7" max="7" width="11.85546875" style="65" bestFit="1" customWidth="1"/>
    <col min="8" max="8" width="80.7109375" style="65" customWidth="1"/>
    <col min="9" max="9" width="15.5703125" style="65" customWidth="1"/>
    <col min="10" max="10" width="11.85546875" customWidth="1"/>
    <col min="11" max="11" width="22.85546875" customWidth="1"/>
    <col min="12" max="12" width="13" customWidth="1"/>
    <col min="13" max="13" width="53.7109375" customWidth="1"/>
    <col min="14" max="14" width="10.7109375" style="65" hidden="1" customWidth="1"/>
    <col min="15" max="15" width="14" style="65" hidden="1" customWidth="1"/>
    <col min="16" max="16" width="7.42578125" style="65" hidden="1" customWidth="1"/>
    <col min="17" max="19" width="6.42578125" style="65"/>
    <col min="20" max="20" width="46.42578125" style="65" customWidth="1"/>
    <col min="21" max="16384" width="6.42578125" style="65"/>
  </cols>
  <sheetData>
    <row r="1" spans="1:20" ht="33.6" customHeight="1" x14ac:dyDescent="0.25">
      <c r="A1" s="64" t="s">
        <v>23</v>
      </c>
      <c r="B1" s="64" t="s">
        <v>23</v>
      </c>
      <c r="C1" s="64" t="s">
        <v>23</v>
      </c>
      <c r="D1" s="64" t="s">
        <v>23</v>
      </c>
      <c r="E1" s="64" t="s">
        <v>23</v>
      </c>
      <c r="G1" s="43" t="s">
        <v>2883</v>
      </c>
      <c r="I1" s="97" t="s">
        <v>24</v>
      </c>
      <c r="J1" s="100"/>
      <c r="K1" s="100"/>
      <c r="N1" s="64" t="s">
        <v>23</v>
      </c>
      <c r="O1" s="64" t="s">
        <v>23</v>
      </c>
      <c r="P1" s="64" t="s">
        <v>23</v>
      </c>
    </row>
    <row r="2" spans="1:20" ht="27.6" customHeight="1" x14ac:dyDescent="0.25">
      <c r="I2" s="97" t="s">
        <v>25</v>
      </c>
      <c r="J2" s="101"/>
      <c r="K2" s="102"/>
      <c r="M2" s="98"/>
      <c r="N2" s="66"/>
    </row>
    <row r="3" spans="1:20" ht="10.15" customHeight="1" x14ac:dyDescent="0.4">
      <c r="G3" s="99"/>
      <c r="K3" s="98"/>
      <c r="L3" s="98"/>
      <c r="M3" s="98"/>
      <c r="N3" s="66"/>
    </row>
    <row r="4" spans="1:20" ht="22.5" x14ac:dyDescent="0.2">
      <c r="A4" s="63" t="s">
        <v>26</v>
      </c>
      <c r="B4" s="63" t="s">
        <v>27</v>
      </c>
      <c r="C4" s="63" t="s">
        <v>28</v>
      </c>
      <c r="D4" s="63" t="s">
        <v>29</v>
      </c>
      <c r="E4" s="63" t="s">
        <v>30</v>
      </c>
      <c r="F4" s="67" t="s">
        <v>31</v>
      </c>
      <c r="G4" s="67" t="s">
        <v>32</v>
      </c>
      <c r="H4" s="68" t="s">
        <v>3474</v>
      </c>
      <c r="I4" s="67" t="s">
        <v>33</v>
      </c>
      <c r="J4" s="69" t="s">
        <v>34</v>
      </c>
      <c r="K4" s="70" t="s">
        <v>35</v>
      </c>
      <c r="L4" s="71" t="s">
        <v>36</v>
      </c>
      <c r="M4" s="72" t="s">
        <v>2886</v>
      </c>
      <c r="N4" s="73" t="s">
        <v>40</v>
      </c>
      <c r="O4" s="73" t="s">
        <v>41</v>
      </c>
      <c r="P4" s="73" t="s">
        <v>42</v>
      </c>
    </row>
    <row r="5" spans="1:20" ht="213.75" x14ac:dyDescent="0.2">
      <c r="A5" s="81" t="s">
        <v>1207</v>
      </c>
      <c r="B5" s="82">
        <v>1</v>
      </c>
      <c r="C5" s="82">
        <v>10</v>
      </c>
      <c r="D5" s="82">
        <v>1</v>
      </c>
      <c r="E5" s="82" t="s">
        <v>1208</v>
      </c>
      <c r="F5" s="88" t="s">
        <v>1209</v>
      </c>
      <c r="G5" s="88" t="s">
        <v>1210</v>
      </c>
      <c r="H5" s="88" t="s">
        <v>2889</v>
      </c>
      <c r="I5" s="83" t="s">
        <v>126</v>
      </c>
      <c r="J5" s="84"/>
      <c r="K5" s="85"/>
      <c r="L5" s="83" t="s">
        <v>45</v>
      </c>
      <c r="M5" s="83" t="s">
        <v>3305</v>
      </c>
      <c r="N5" s="83" t="s">
        <v>126</v>
      </c>
      <c r="O5" s="83" t="s">
        <v>126</v>
      </c>
      <c r="P5" s="83" t="s">
        <v>2035</v>
      </c>
      <c r="S5" s="95"/>
      <c r="T5" s="95"/>
    </row>
    <row r="6" spans="1:20" ht="56.25" x14ac:dyDescent="0.2">
      <c r="A6" s="62" t="s">
        <v>1713</v>
      </c>
      <c r="B6" s="74">
        <v>258</v>
      </c>
      <c r="C6" s="74">
        <v>9</v>
      </c>
      <c r="D6" s="74">
        <v>2</v>
      </c>
      <c r="E6" s="74" t="s">
        <v>1719</v>
      </c>
      <c r="F6" s="92" t="s">
        <v>1715</v>
      </c>
      <c r="G6" s="93" t="s">
        <v>2541</v>
      </c>
      <c r="H6" s="92" t="s">
        <v>2890</v>
      </c>
      <c r="I6" s="75" t="s">
        <v>78</v>
      </c>
      <c r="J6" s="76" t="s">
        <v>61</v>
      </c>
      <c r="K6" s="77"/>
      <c r="L6" s="75"/>
      <c r="M6" s="75" t="s">
        <v>3306</v>
      </c>
      <c r="N6" s="48" t="s">
        <v>78</v>
      </c>
      <c r="O6" s="48" t="s">
        <v>78</v>
      </c>
      <c r="P6" s="48" t="s">
        <v>2035</v>
      </c>
    </row>
    <row r="7" spans="1:20" ht="165.75" x14ac:dyDescent="0.2">
      <c r="A7" s="81" t="s">
        <v>1207</v>
      </c>
      <c r="B7" s="82">
        <v>2</v>
      </c>
      <c r="C7" s="82">
        <v>16</v>
      </c>
      <c r="D7" s="82">
        <v>3</v>
      </c>
      <c r="E7" s="82" t="s">
        <v>1211</v>
      </c>
      <c r="F7" s="88" t="s">
        <v>1209</v>
      </c>
      <c r="G7" s="88" t="s">
        <v>1212</v>
      </c>
      <c r="H7" s="96" t="s">
        <v>2891</v>
      </c>
      <c r="I7" s="83" t="s">
        <v>126</v>
      </c>
      <c r="J7" s="84"/>
      <c r="K7" s="85"/>
      <c r="L7" s="83" t="s">
        <v>45</v>
      </c>
      <c r="M7" s="83" t="s">
        <v>3307</v>
      </c>
      <c r="N7" s="83" t="s">
        <v>126</v>
      </c>
      <c r="O7" s="83" t="s">
        <v>126</v>
      </c>
      <c r="P7" s="83" t="s">
        <v>2035</v>
      </c>
    </row>
    <row r="8" spans="1:20" ht="123.75" x14ac:dyDescent="0.2">
      <c r="A8" s="62" t="s">
        <v>1713</v>
      </c>
      <c r="B8" s="74">
        <v>259</v>
      </c>
      <c r="C8" s="74">
        <v>15</v>
      </c>
      <c r="D8" s="74">
        <v>4</v>
      </c>
      <c r="E8" s="74" t="s">
        <v>1717</v>
      </c>
      <c r="F8" s="92" t="s">
        <v>1715</v>
      </c>
      <c r="G8" s="92" t="s">
        <v>52</v>
      </c>
      <c r="H8" s="92" t="s">
        <v>2892</v>
      </c>
      <c r="I8" s="48" t="s">
        <v>53</v>
      </c>
      <c r="J8" s="78"/>
      <c r="K8" s="79"/>
      <c r="L8" s="48"/>
      <c r="M8" s="48" t="s">
        <v>3306</v>
      </c>
      <c r="N8" s="48" t="s">
        <v>44</v>
      </c>
      <c r="O8" s="48" t="s">
        <v>53</v>
      </c>
      <c r="P8" s="48" t="s">
        <v>2035</v>
      </c>
    </row>
    <row r="9" spans="1:20" ht="180" x14ac:dyDescent="0.2">
      <c r="A9" s="81" t="s">
        <v>1207</v>
      </c>
      <c r="B9" s="82">
        <v>3</v>
      </c>
      <c r="C9" s="82">
        <v>18</v>
      </c>
      <c r="D9" s="82">
        <v>5</v>
      </c>
      <c r="E9" s="82" t="s">
        <v>1213</v>
      </c>
      <c r="F9" s="88" t="s">
        <v>1209</v>
      </c>
      <c r="G9" s="88" t="s">
        <v>1214</v>
      </c>
      <c r="H9" s="88" t="s">
        <v>2893</v>
      </c>
      <c r="I9" s="83" t="s">
        <v>44</v>
      </c>
      <c r="J9" s="84"/>
      <c r="K9" s="85"/>
      <c r="L9" s="83" t="s">
        <v>56</v>
      </c>
      <c r="M9" s="83" t="s">
        <v>3308</v>
      </c>
      <c r="N9" s="83" t="s">
        <v>44</v>
      </c>
      <c r="O9" s="83" t="s">
        <v>44</v>
      </c>
      <c r="P9" s="83" t="s">
        <v>2035</v>
      </c>
    </row>
    <row r="10" spans="1:20" ht="135" x14ac:dyDescent="0.2">
      <c r="A10" s="62" t="s">
        <v>1713</v>
      </c>
      <c r="B10" s="74">
        <v>260</v>
      </c>
      <c r="C10" s="74">
        <v>17</v>
      </c>
      <c r="D10" s="74">
        <v>6</v>
      </c>
      <c r="E10" s="74" t="s">
        <v>1718</v>
      </c>
      <c r="F10" s="92" t="s">
        <v>1715</v>
      </c>
      <c r="G10" s="92" t="s">
        <v>48</v>
      </c>
      <c r="H10" s="92" t="s">
        <v>2894</v>
      </c>
      <c r="I10" s="48" t="s">
        <v>53</v>
      </c>
      <c r="J10" s="78"/>
      <c r="K10" s="79"/>
      <c r="L10" s="48"/>
      <c r="M10" s="48" t="s">
        <v>3306</v>
      </c>
      <c r="N10" s="48" t="s">
        <v>44</v>
      </c>
      <c r="O10" s="48" t="s">
        <v>53</v>
      </c>
      <c r="P10" s="48" t="s">
        <v>2035</v>
      </c>
    </row>
    <row r="11" spans="1:20" ht="78.75" x14ac:dyDescent="0.2">
      <c r="A11" s="81" t="s">
        <v>1207</v>
      </c>
      <c r="B11" s="82">
        <v>4</v>
      </c>
      <c r="C11" s="82">
        <v>20</v>
      </c>
      <c r="D11" s="82">
        <v>7</v>
      </c>
      <c r="E11" s="82" t="s">
        <v>1215</v>
      </c>
      <c r="F11" s="88" t="s">
        <v>1209</v>
      </c>
      <c r="G11" s="88" t="s">
        <v>1216</v>
      </c>
      <c r="H11" s="88" t="s">
        <v>2895</v>
      </c>
      <c r="I11" s="83" t="s">
        <v>44</v>
      </c>
      <c r="J11" s="84"/>
      <c r="K11" s="85"/>
      <c r="L11" s="83" t="s">
        <v>45</v>
      </c>
      <c r="M11" s="83" t="s">
        <v>3309</v>
      </c>
      <c r="N11" s="83" t="s">
        <v>44</v>
      </c>
      <c r="O11" s="83" t="s">
        <v>44</v>
      </c>
      <c r="P11" s="83" t="s">
        <v>2035</v>
      </c>
    </row>
    <row r="12" spans="1:20" ht="56.25" x14ac:dyDescent="0.2">
      <c r="A12" s="62" t="s">
        <v>1713</v>
      </c>
      <c r="B12" s="74">
        <v>261</v>
      </c>
      <c r="C12" s="74">
        <v>19</v>
      </c>
      <c r="D12" s="74">
        <v>8</v>
      </c>
      <c r="E12" s="74" t="s">
        <v>1787</v>
      </c>
      <c r="F12" s="92" t="s">
        <v>1715</v>
      </c>
      <c r="G12" s="92" t="s">
        <v>62</v>
      </c>
      <c r="H12" s="92" t="s">
        <v>2896</v>
      </c>
      <c r="I12" s="48" t="s">
        <v>44</v>
      </c>
      <c r="J12" s="78"/>
      <c r="K12" s="79"/>
      <c r="L12" s="48"/>
      <c r="M12" s="48" t="s">
        <v>3306</v>
      </c>
      <c r="N12" s="48" t="s">
        <v>44</v>
      </c>
      <c r="O12" s="48" t="s">
        <v>44</v>
      </c>
      <c r="P12" s="48"/>
    </row>
    <row r="13" spans="1:20" ht="112.5" collapsed="1" x14ac:dyDescent="0.2">
      <c r="A13" s="81" t="s">
        <v>1207</v>
      </c>
      <c r="B13" s="82">
        <v>5</v>
      </c>
      <c r="C13" s="82">
        <v>12</v>
      </c>
      <c r="D13" s="82">
        <v>9</v>
      </c>
      <c r="E13" s="82" t="s">
        <v>1217</v>
      </c>
      <c r="F13" s="88" t="s">
        <v>1218</v>
      </c>
      <c r="G13" s="88" t="s">
        <v>1219</v>
      </c>
      <c r="H13" s="88" t="s">
        <v>2897</v>
      </c>
      <c r="I13" s="83" t="s">
        <v>44</v>
      </c>
      <c r="J13" s="84"/>
      <c r="K13" s="85"/>
      <c r="L13" s="83" t="s">
        <v>56</v>
      </c>
      <c r="M13" s="83" t="s">
        <v>3310</v>
      </c>
      <c r="N13" s="83" t="s">
        <v>44</v>
      </c>
      <c r="O13" s="83" t="s">
        <v>44</v>
      </c>
      <c r="P13" s="83" t="s">
        <v>2035</v>
      </c>
    </row>
    <row r="14" spans="1:20" ht="56.25" x14ac:dyDescent="0.2">
      <c r="A14" s="62" t="s">
        <v>1713</v>
      </c>
      <c r="B14" s="74">
        <v>262</v>
      </c>
      <c r="C14" s="74">
        <v>11</v>
      </c>
      <c r="D14" s="74">
        <v>10</v>
      </c>
      <c r="E14" s="74" t="s">
        <v>1720</v>
      </c>
      <c r="F14" s="92" t="s">
        <v>1715</v>
      </c>
      <c r="G14" s="93" t="s">
        <v>2542</v>
      </c>
      <c r="H14" s="92" t="s">
        <v>2890</v>
      </c>
      <c r="I14" s="75" t="s">
        <v>78</v>
      </c>
      <c r="J14" s="76" t="s">
        <v>61</v>
      </c>
      <c r="K14" s="77"/>
      <c r="L14" s="75"/>
      <c r="M14" s="75" t="s">
        <v>3306</v>
      </c>
      <c r="N14" s="48" t="s">
        <v>78</v>
      </c>
      <c r="O14" s="48" t="s">
        <v>78</v>
      </c>
      <c r="P14" s="48" t="s">
        <v>2035</v>
      </c>
    </row>
    <row r="15" spans="1:20" ht="112.5" collapsed="1" x14ac:dyDescent="0.2">
      <c r="A15" s="81" t="s">
        <v>1207</v>
      </c>
      <c r="B15" s="82">
        <v>6</v>
      </c>
      <c r="C15" s="82">
        <v>14</v>
      </c>
      <c r="D15" s="82">
        <v>11</v>
      </c>
      <c r="E15" s="82" t="s">
        <v>1220</v>
      </c>
      <c r="F15" s="88" t="s">
        <v>1218</v>
      </c>
      <c r="G15" s="88" t="s">
        <v>1221</v>
      </c>
      <c r="H15" s="88" t="s">
        <v>2898</v>
      </c>
      <c r="I15" s="83" t="s">
        <v>126</v>
      </c>
      <c r="J15" s="84"/>
      <c r="K15" s="85"/>
      <c r="L15" s="83" t="s">
        <v>200</v>
      </c>
      <c r="M15" s="83" t="s">
        <v>3311</v>
      </c>
      <c r="N15" s="83" t="s">
        <v>126</v>
      </c>
      <c r="O15" s="83" t="s">
        <v>126</v>
      </c>
      <c r="P15" s="83" t="s">
        <v>2035</v>
      </c>
    </row>
    <row r="16" spans="1:20" ht="56.25" x14ac:dyDescent="0.2">
      <c r="A16" s="62" t="s">
        <v>1713</v>
      </c>
      <c r="B16" s="74">
        <v>263</v>
      </c>
      <c r="C16" s="74">
        <v>13</v>
      </c>
      <c r="D16" s="74">
        <v>12</v>
      </c>
      <c r="E16" s="74" t="s">
        <v>1716</v>
      </c>
      <c r="F16" s="92" t="s">
        <v>1715</v>
      </c>
      <c r="G16" s="93" t="s">
        <v>2543</v>
      </c>
      <c r="H16" s="92" t="s">
        <v>2890</v>
      </c>
      <c r="I16" s="75" t="s">
        <v>78</v>
      </c>
      <c r="J16" s="76" t="s">
        <v>61</v>
      </c>
      <c r="K16" s="77"/>
      <c r="L16" s="75"/>
      <c r="M16" s="75" t="s">
        <v>3306</v>
      </c>
      <c r="N16" s="48" t="s">
        <v>78</v>
      </c>
      <c r="O16" s="48" t="s">
        <v>78</v>
      </c>
      <c r="P16" s="48" t="s">
        <v>2035</v>
      </c>
    </row>
    <row r="17" spans="1:16" ht="112.5" collapsed="1" x14ac:dyDescent="0.2">
      <c r="A17" s="81" t="s">
        <v>1207</v>
      </c>
      <c r="B17" s="82">
        <v>7</v>
      </c>
      <c r="C17" s="82">
        <v>60</v>
      </c>
      <c r="D17" s="82">
        <v>13</v>
      </c>
      <c r="E17" s="82" t="s">
        <v>1222</v>
      </c>
      <c r="F17" s="88" t="s">
        <v>1223</v>
      </c>
      <c r="G17" s="88" t="s">
        <v>1224</v>
      </c>
      <c r="H17" s="88" t="s">
        <v>2899</v>
      </c>
      <c r="I17" s="83" t="s">
        <v>126</v>
      </c>
      <c r="J17" s="84"/>
      <c r="K17" s="85"/>
      <c r="L17" s="83" t="s">
        <v>56</v>
      </c>
      <c r="M17" s="83" t="s">
        <v>3312</v>
      </c>
      <c r="N17" s="83" t="s">
        <v>126</v>
      </c>
      <c r="O17" s="83" t="s">
        <v>126</v>
      </c>
      <c r="P17" s="83" t="s">
        <v>2035</v>
      </c>
    </row>
    <row r="18" spans="1:16" ht="56.25" x14ac:dyDescent="0.2">
      <c r="A18" s="62" t="s">
        <v>1713</v>
      </c>
      <c r="B18" s="74">
        <v>264</v>
      </c>
      <c r="C18" s="74">
        <v>59</v>
      </c>
      <c r="D18" s="74">
        <v>14</v>
      </c>
      <c r="E18" s="74" t="s">
        <v>1819</v>
      </c>
      <c r="F18" s="92" t="s">
        <v>1722</v>
      </c>
      <c r="G18" s="92" t="s">
        <v>81</v>
      </c>
      <c r="H18" s="92" t="s">
        <v>2900</v>
      </c>
      <c r="I18" s="48" t="s">
        <v>44</v>
      </c>
      <c r="J18" s="78"/>
      <c r="K18" s="79"/>
      <c r="L18" s="48"/>
      <c r="M18" s="48" t="s">
        <v>3306</v>
      </c>
      <c r="N18" s="48" t="s">
        <v>44</v>
      </c>
      <c r="O18" s="48" t="s">
        <v>44</v>
      </c>
      <c r="P18" s="48" t="s">
        <v>2035</v>
      </c>
    </row>
    <row r="19" spans="1:16" ht="123.75" collapsed="1" x14ac:dyDescent="0.2">
      <c r="A19" s="81" t="s">
        <v>1207</v>
      </c>
      <c r="B19" s="82">
        <v>8</v>
      </c>
      <c r="C19" s="82">
        <v>190</v>
      </c>
      <c r="D19" s="82">
        <v>15</v>
      </c>
      <c r="E19" s="82" t="s">
        <v>1225</v>
      </c>
      <c r="F19" s="88" t="s">
        <v>1223</v>
      </c>
      <c r="G19" s="88" t="s">
        <v>1226</v>
      </c>
      <c r="H19" s="88" t="s">
        <v>2901</v>
      </c>
      <c r="I19" s="83" t="s">
        <v>55</v>
      </c>
      <c r="J19" s="84"/>
      <c r="K19" s="85"/>
      <c r="L19" s="83" t="s">
        <v>56</v>
      </c>
      <c r="M19" s="83" t="s">
        <v>3313</v>
      </c>
      <c r="N19" s="83" t="s">
        <v>44</v>
      </c>
      <c r="O19" s="83" t="s">
        <v>55</v>
      </c>
      <c r="P19" s="83" t="s">
        <v>60</v>
      </c>
    </row>
    <row r="20" spans="1:16" ht="123.75" x14ac:dyDescent="0.2">
      <c r="A20" s="62" t="s">
        <v>1713</v>
      </c>
      <c r="B20" s="74">
        <v>265</v>
      </c>
      <c r="C20" s="74">
        <v>189</v>
      </c>
      <c r="D20" s="74">
        <v>16</v>
      </c>
      <c r="E20" s="74" t="s">
        <v>1890</v>
      </c>
      <c r="F20" s="89" t="s">
        <v>1724</v>
      </c>
      <c r="G20" s="89" t="s">
        <v>88</v>
      </c>
      <c r="H20" s="89" t="s">
        <v>2902</v>
      </c>
      <c r="I20" s="48" t="s">
        <v>126</v>
      </c>
      <c r="J20" s="78"/>
      <c r="K20" s="79"/>
      <c r="L20" s="48"/>
      <c r="M20" s="48" t="s">
        <v>3306</v>
      </c>
      <c r="N20" s="48" t="s">
        <v>126</v>
      </c>
      <c r="O20" s="48" t="s">
        <v>126</v>
      </c>
      <c r="P20" s="48" t="s">
        <v>201</v>
      </c>
    </row>
    <row r="21" spans="1:16" ht="101.25" x14ac:dyDescent="0.2">
      <c r="A21" s="62" t="s">
        <v>1713</v>
      </c>
      <c r="B21" s="74">
        <v>266</v>
      </c>
      <c r="C21" s="74">
        <v>291</v>
      </c>
      <c r="D21" s="74">
        <v>18</v>
      </c>
      <c r="E21" s="74" t="s">
        <v>1966</v>
      </c>
      <c r="F21" s="89" t="s">
        <v>1726</v>
      </c>
      <c r="G21" s="89" t="s">
        <v>91</v>
      </c>
      <c r="H21" s="89" t="s">
        <v>2903</v>
      </c>
      <c r="I21" s="48" t="s">
        <v>44</v>
      </c>
      <c r="J21" s="78"/>
      <c r="K21" s="79"/>
      <c r="L21" s="48"/>
      <c r="M21" s="48" t="s">
        <v>3306</v>
      </c>
      <c r="N21" s="48" t="s">
        <v>44</v>
      </c>
      <c r="O21" s="48" t="s">
        <v>44</v>
      </c>
      <c r="P21" s="48" t="s">
        <v>201</v>
      </c>
    </row>
    <row r="22" spans="1:16" ht="78.75" x14ac:dyDescent="0.2">
      <c r="A22" s="62" t="s">
        <v>1713</v>
      </c>
      <c r="B22" s="74">
        <v>267</v>
      </c>
      <c r="C22" s="74">
        <v>489</v>
      </c>
      <c r="D22" s="74">
        <v>20</v>
      </c>
      <c r="E22" s="74" t="s">
        <v>1972</v>
      </c>
      <c r="F22" s="92" t="s">
        <v>1728</v>
      </c>
      <c r="G22" s="92" t="s">
        <v>93</v>
      </c>
      <c r="H22" s="92" t="s">
        <v>2904</v>
      </c>
      <c r="I22" s="48" t="s">
        <v>44</v>
      </c>
      <c r="J22" s="78"/>
      <c r="K22" s="79"/>
      <c r="L22" s="48"/>
      <c r="M22" s="48" t="s">
        <v>3306</v>
      </c>
      <c r="N22" s="48" t="s">
        <v>44</v>
      </c>
      <c r="O22" s="48" t="s">
        <v>44</v>
      </c>
      <c r="P22" s="48" t="s">
        <v>201</v>
      </c>
    </row>
    <row r="23" spans="1:16" ht="168.75" collapsed="1" x14ac:dyDescent="0.2">
      <c r="A23" s="81" t="s">
        <v>1207</v>
      </c>
      <c r="B23" s="82">
        <v>11</v>
      </c>
      <c r="C23" s="82">
        <v>44</v>
      </c>
      <c r="D23" s="82">
        <v>21</v>
      </c>
      <c r="E23" s="82" t="s">
        <v>1229</v>
      </c>
      <c r="F23" s="88" t="s">
        <v>1223</v>
      </c>
      <c r="G23" s="88" t="s">
        <v>1230</v>
      </c>
      <c r="H23" s="88" t="s">
        <v>2905</v>
      </c>
      <c r="I23" s="83" t="s">
        <v>44</v>
      </c>
      <c r="J23" s="84"/>
      <c r="K23" s="85"/>
      <c r="L23" s="83" t="s">
        <v>45</v>
      </c>
      <c r="M23" s="83" t="s">
        <v>3314</v>
      </c>
      <c r="N23" s="83" t="s">
        <v>44</v>
      </c>
      <c r="O23" s="83" t="s">
        <v>44</v>
      </c>
      <c r="P23" s="83" t="s">
        <v>2035</v>
      </c>
    </row>
    <row r="24" spans="1:16" ht="112.5" x14ac:dyDescent="0.2">
      <c r="A24" s="62" t="s">
        <v>1713</v>
      </c>
      <c r="B24" s="74">
        <v>268</v>
      </c>
      <c r="C24" s="74">
        <v>43</v>
      </c>
      <c r="D24" s="74">
        <v>22</v>
      </c>
      <c r="E24" s="74" t="s">
        <v>1811</v>
      </c>
      <c r="F24" s="92" t="s">
        <v>1730</v>
      </c>
      <c r="G24" s="92" t="s">
        <v>100</v>
      </c>
      <c r="H24" s="92" t="s">
        <v>2906</v>
      </c>
      <c r="I24" s="48" t="s">
        <v>53</v>
      </c>
      <c r="J24" s="78"/>
      <c r="K24" s="79"/>
      <c r="L24" s="48"/>
      <c r="M24" s="48" t="s">
        <v>3306</v>
      </c>
      <c r="N24" s="48" t="s">
        <v>44</v>
      </c>
      <c r="O24" s="48" t="s">
        <v>53</v>
      </c>
      <c r="P24" s="48" t="s">
        <v>2035</v>
      </c>
    </row>
    <row r="25" spans="1:16" ht="146.25" collapsed="1" x14ac:dyDescent="0.2">
      <c r="A25" s="81" t="s">
        <v>1207</v>
      </c>
      <c r="B25" s="82">
        <v>12</v>
      </c>
      <c r="C25" s="82">
        <v>42</v>
      </c>
      <c r="D25" s="82">
        <v>23</v>
      </c>
      <c r="E25" s="82" t="s">
        <v>1231</v>
      </c>
      <c r="F25" s="88" t="s">
        <v>1223</v>
      </c>
      <c r="G25" s="88" t="s">
        <v>1232</v>
      </c>
      <c r="H25" s="88" t="s">
        <v>2907</v>
      </c>
      <c r="I25" s="83" t="s">
        <v>44</v>
      </c>
      <c r="J25" s="84"/>
      <c r="K25" s="85"/>
      <c r="L25" s="83" t="s">
        <v>104</v>
      </c>
      <c r="M25" s="83" t="s">
        <v>3315</v>
      </c>
      <c r="N25" s="83" t="s">
        <v>44</v>
      </c>
      <c r="O25" s="83" t="s">
        <v>44</v>
      </c>
      <c r="P25" s="83" t="s">
        <v>2035</v>
      </c>
    </row>
    <row r="26" spans="1:16" ht="45" x14ac:dyDescent="0.2">
      <c r="A26" s="62" t="s">
        <v>1713</v>
      </c>
      <c r="B26" s="74">
        <v>269</v>
      </c>
      <c r="C26" s="74">
        <v>41</v>
      </c>
      <c r="D26" s="74">
        <v>24</v>
      </c>
      <c r="E26" s="74" t="s">
        <v>1729</v>
      </c>
      <c r="F26" s="92" t="s">
        <v>1730</v>
      </c>
      <c r="G26" s="92" t="s">
        <v>107</v>
      </c>
      <c r="H26" s="92" t="s">
        <v>2908</v>
      </c>
      <c r="I26" s="48" t="s">
        <v>126</v>
      </c>
      <c r="J26" s="78"/>
      <c r="K26" s="79"/>
      <c r="L26" s="48"/>
      <c r="M26" s="48" t="s">
        <v>3306</v>
      </c>
      <c r="N26" s="48" t="s">
        <v>126</v>
      </c>
      <c r="O26" s="48" t="s">
        <v>126</v>
      </c>
      <c r="P26" s="48" t="s">
        <v>2035</v>
      </c>
    </row>
    <row r="27" spans="1:16" ht="247.5" collapsed="1" x14ac:dyDescent="0.2">
      <c r="A27" s="81" t="s">
        <v>1207</v>
      </c>
      <c r="B27" s="82">
        <v>13</v>
      </c>
      <c r="C27" s="82">
        <v>72</v>
      </c>
      <c r="D27" s="82">
        <v>25</v>
      </c>
      <c r="E27" s="82" t="s">
        <v>1233</v>
      </c>
      <c r="F27" s="88" t="s">
        <v>1234</v>
      </c>
      <c r="G27" s="88" t="s">
        <v>1235</v>
      </c>
      <c r="H27" s="88" t="s">
        <v>2909</v>
      </c>
      <c r="I27" s="83" t="s">
        <v>44</v>
      </c>
      <c r="J27" s="84"/>
      <c r="K27" s="85"/>
      <c r="L27" s="83" t="s">
        <v>56</v>
      </c>
      <c r="M27" s="83" t="s">
        <v>3316</v>
      </c>
      <c r="N27" s="83" t="s">
        <v>44</v>
      </c>
      <c r="O27" s="83" t="s">
        <v>44</v>
      </c>
      <c r="P27" s="83" t="s">
        <v>2035</v>
      </c>
    </row>
    <row r="28" spans="1:16" ht="225" x14ac:dyDescent="0.2">
      <c r="A28" s="62" t="s">
        <v>1713</v>
      </c>
      <c r="B28" s="74">
        <v>270</v>
      </c>
      <c r="C28" s="74">
        <v>71</v>
      </c>
      <c r="D28" s="74">
        <v>26</v>
      </c>
      <c r="E28" s="74" t="s">
        <v>1862</v>
      </c>
      <c r="F28" s="92" t="s">
        <v>1733</v>
      </c>
      <c r="G28" s="92" t="s">
        <v>115</v>
      </c>
      <c r="H28" s="92" t="s">
        <v>2910</v>
      </c>
      <c r="I28" s="48" t="s">
        <v>44</v>
      </c>
      <c r="J28" s="78"/>
      <c r="K28" s="79"/>
      <c r="L28" s="48"/>
      <c r="M28" s="48" t="s">
        <v>3306</v>
      </c>
      <c r="N28" s="48" t="s">
        <v>44</v>
      </c>
      <c r="O28" s="48" t="s">
        <v>44</v>
      </c>
      <c r="P28" s="48" t="s">
        <v>2035</v>
      </c>
    </row>
    <row r="29" spans="1:16" ht="146.25" collapsed="1" x14ac:dyDescent="0.2">
      <c r="A29" s="81" t="s">
        <v>1207</v>
      </c>
      <c r="B29" s="82">
        <v>14</v>
      </c>
      <c r="C29" s="82">
        <v>70</v>
      </c>
      <c r="D29" s="82">
        <v>27</v>
      </c>
      <c r="E29" s="82" t="s">
        <v>1236</v>
      </c>
      <c r="F29" s="88" t="s">
        <v>1237</v>
      </c>
      <c r="G29" s="88" t="s">
        <v>1238</v>
      </c>
      <c r="H29" s="88" t="s">
        <v>2911</v>
      </c>
      <c r="I29" s="83" t="s">
        <v>126</v>
      </c>
      <c r="J29" s="84"/>
      <c r="K29" s="85"/>
      <c r="L29" s="83" t="s">
        <v>56</v>
      </c>
      <c r="M29" s="83" t="s">
        <v>3317</v>
      </c>
      <c r="N29" s="83" t="s">
        <v>126</v>
      </c>
      <c r="O29" s="83" t="s">
        <v>126</v>
      </c>
      <c r="P29" s="83" t="s">
        <v>2035</v>
      </c>
    </row>
    <row r="30" spans="1:16" ht="45" x14ac:dyDescent="0.2">
      <c r="A30" s="62" t="s">
        <v>1713</v>
      </c>
      <c r="B30" s="74">
        <v>271</v>
      </c>
      <c r="C30" s="74">
        <v>69</v>
      </c>
      <c r="D30" s="74">
        <v>28</v>
      </c>
      <c r="E30" s="74" t="s">
        <v>1732</v>
      </c>
      <c r="F30" s="92" t="s">
        <v>1735</v>
      </c>
      <c r="G30" s="93" t="s">
        <v>2546</v>
      </c>
      <c r="H30" s="92" t="s">
        <v>2890</v>
      </c>
      <c r="I30" s="75" t="s">
        <v>78</v>
      </c>
      <c r="J30" s="76" t="s">
        <v>61</v>
      </c>
      <c r="K30" s="77"/>
      <c r="L30" s="75"/>
      <c r="M30" s="75" t="s">
        <v>3306</v>
      </c>
      <c r="N30" s="48" t="s">
        <v>78</v>
      </c>
      <c r="O30" s="48" t="s">
        <v>78</v>
      </c>
      <c r="P30" s="48" t="s">
        <v>2035</v>
      </c>
    </row>
    <row r="31" spans="1:16" ht="135" collapsed="1" x14ac:dyDescent="0.2">
      <c r="A31" s="81" t="s">
        <v>1207</v>
      </c>
      <c r="B31" s="82">
        <v>15</v>
      </c>
      <c r="C31" s="82">
        <v>222</v>
      </c>
      <c r="D31" s="82">
        <v>29</v>
      </c>
      <c r="E31" s="82" t="s">
        <v>1239</v>
      </c>
      <c r="F31" s="88" t="s">
        <v>1237</v>
      </c>
      <c r="G31" s="88" t="s">
        <v>1240</v>
      </c>
      <c r="H31" s="88" t="s">
        <v>2912</v>
      </c>
      <c r="I31" s="83" t="s">
        <v>686</v>
      </c>
      <c r="J31" s="84"/>
      <c r="K31" s="85"/>
      <c r="L31" s="83" t="s">
        <v>121</v>
      </c>
      <c r="M31" s="83" t="s">
        <v>3318</v>
      </c>
      <c r="N31" s="83" t="s">
        <v>126</v>
      </c>
      <c r="O31" s="83" t="s">
        <v>686</v>
      </c>
      <c r="P31" s="83" t="s">
        <v>60</v>
      </c>
    </row>
    <row r="32" spans="1:16" ht="78.75" x14ac:dyDescent="0.2">
      <c r="A32" s="62" t="s">
        <v>1713</v>
      </c>
      <c r="B32" s="74">
        <v>272</v>
      </c>
      <c r="C32" s="74">
        <v>221</v>
      </c>
      <c r="D32" s="74">
        <v>30</v>
      </c>
      <c r="E32" s="74" t="s">
        <v>1907</v>
      </c>
      <c r="F32" s="89" t="s">
        <v>1737</v>
      </c>
      <c r="G32" s="89" t="s">
        <v>123</v>
      </c>
      <c r="H32" s="89" t="s">
        <v>2913</v>
      </c>
      <c r="I32" s="48" t="s">
        <v>126</v>
      </c>
      <c r="J32" s="78"/>
      <c r="K32" s="79"/>
      <c r="L32" s="48"/>
      <c r="M32" s="48" t="s">
        <v>3306</v>
      </c>
      <c r="N32" s="48" t="s">
        <v>126</v>
      </c>
      <c r="O32" s="48" t="s">
        <v>126</v>
      </c>
      <c r="P32" s="48" t="s">
        <v>201</v>
      </c>
    </row>
    <row r="33" spans="1:16" ht="78.75" x14ac:dyDescent="0.2">
      <c r="A33" s="62" t="s">
        <v>1713</v>
      </c>
      <c r="B33" s="74">
        <v>273</v>
      </c>
      <c r="C33" s="74">
        <v>353</v>
      </c>
      <c r="D33" s="74">
        <v>32</v>
      </c>
      <c r="E33" s="74" t="s">
        <v>2013</v>
      </c>
      <c r="F33" s="92" t="s">
        <v>1739</v>
      </c>
      <c r="G33" s="92" t="s">
        <v>127</v>
      </c>
      <c r="H33" s="92" t="s">
        <v>2914</v>
      </c>
      <c r="I33" s="48" t="s">
        <v>126</v>
      </c>
      <c r="J33" s="78"/>
      <c r="K33" s="79"/>
      <c r="L33" s="48"/>
      <c r="M33" s="48" t="s">
        <v>3306</v>
      </c>
      <c r="N33" s="48" t="s">
        <v>126</v>
      </c>
      <c r="O33" s="48" t="s">
        <v>126</v>
      </c>
      <c r="P33" s="48" t="s">
        <v>201</v>
      </c>
    </row>
    <row r="34" spans="1:16" ht="135" collapsed="1" x14ac:dyDescent="0.2">
      <c r="A34" s="81" t="s">
        <v>1207</v>
      </c>
      <c r="B34" s="82">
        <v>17</v>
      </c>
      <c r="C34" s="82">
        <v>154</v>
      </c>
      <c r="D34" s="82">
        <v>33</v>
      </c>
      <c r="E34" s="82" t="s">
        <v>1242</v>
      </c>
      <c r="F34" s="88" t="s">
        <v>1243</v>
      </c>
      <c r="G34" s="88" t="s">
        <v>1244</v>
      </c>
      <c r="H34" s="88" t="s">
        <v>2915</v>
      </c>
      <c r="I34" s="83" t="s">
        <v>44</v>
      </c>
      <c r="J34" s="84"/>
      <c r="K34" s="85"/>
      <c r="L34" s="83" t="s">
        <v>131</v>
      </c>
      <c r="M34" s="83" t="s">
        <v>3319</v>
      </c>
      <c r="N34" s="83" t="s">
        <v>44</v>
      </c>
      <c r="O34" s="83" t="s">
        <v>44</v>
      </c>
      <c r="P34" s="83" t="s">
        <v>201</v>
      </c>
    </row>
    <row r="35" spans="1:16" ht="90" x14ac:dyDescent="0.2">
      <c r="A35" s="62" t="s">
        <v>1713</v>
      </c>
      <c r="B35" s="74">
        <v>274</v>
      </c>
      <c r="C35" s="74">
        <v>153</v>
      </c>
      <c r="D35" s="74">
        <v>34</v>
      </c>
      <c r="E35" s="74" t="s">
        <v>1864</v>
      </c>
      <c r="F35" s="92" t="s">
        <v>1741</v>
      </c>
      <c r="G35" s="92" t="s">
        <v>134</v>
      </c>
      <c r="H35" s="92" t="s">
        <v>2916</v>
      </c>
      <c r="I35" s="48" t="s">
        <v>53</v>
      </c>
      <c r="J35" s="78"/>
      <c r="K35" s="79"/>
      <c r="L35" s="48"/>
      <c r="M35" s="48" t="s">
        <v>3306</v>
      </c>
      <c r="N35" s="48" t="s">
        <v>44</v>
      </c>
      <c r="O35" s="48" t="s">
        <v>53</v>
      </c>
      <c r="P35" s="48" t="s">
        <v>201</v>
      </c>
    </row>
    <row r="36" spans="1:16" ht="67.5" collapsed="1" x14ac:dyDescent="0.2">
      <c r="A36" s="81" t="s">
        <v>1207</v>
      </c>
      <c r="B36" s="82">
        <v>18</v>
      </c>
      <c r="C36" s="82">
        <v>132</v>
      </c>
      <c r="D36" s="82">
        <v>35</v>
      </c>
      <c r="E36" s="82" t="s">
        <v>1245</v>
      </c>
      <c r="F36" s="88" t="s">
        <v>1246</v>
      </c>
      <c r="G36" s="88" t="s">
        <v>1247</v>
      </c>
      <c r="H36" s="88" t="s">
        <v>2917</v>
      </c>
      <c r="I36" s="83" t="s">
        <v>44</v>
      </c>
      <c r="J36" s="84"/>
      <c r="K36" s="85"/>
      <c r="L36" s="83" t="s">
        <v>121</v>
      </c>
      <c r="M36" s="83" t="s">
        <v>3320</v>
      </c>
      <c r="N36" s="83" t="s">
        <v>44</v>
      </c>
      <c r="O36" s="83" t="s">
        <v>44</v>
      </c>
      <c r="P36" s="83" t="s">
        <v>201</v>
      </c>
    </row>
    <row r="37" spans="1:16" ht="56.25" x14ac:dyDescent="0.2">
      <c r="A37" s="62" t="s">
        <v>1713</v>
      </c>
      <c r="B37" s="74">
        <v>275</v>
      </c>
      <c r="C37" s="74">
        <v>131</v>
      </c>
      <c r="D37" s="74">
        <v>36</v>
      </c>
      <c r="E37" s="74" t="s">
        <v>1744</v>
      </c>
      <c r="F37" s="92" t="s">
        <v>1743</v>
      </c>
      <c r="G37" s="92" t="s">
        <v>141</v>
      </c>
      <c r="H37" s="92" t="s">
        <v>2918</v>
      </c>
      <c r="I37" s="48" t="s">
        <v>44</v>
      </c>
      <c r="J37" s="78"/>
      <c r="K37" s="79"/>
      <c r="L37" s="48"/>
      <c r="M37" s="48" t="s">
        <v>3306</v>
      </c>
      <c r="N37" s="48" t="s">
        <v>44</v>
      </c>
      <c r="O37" s="48" t="s">
        <v>44</v>
      </c>
      <c r="P37" s="48" t="s">
        <v>201</v>
      </c>
    </row>
    <row r="38" spans="1:16" ht="101.25" collapsed="1" x14ac:dyDescent="0.2">
      <c r="A38" s="81" t="s">
        <v>1207</v>
      </c>
      <c r="B38" s="82">
        <v>19</v>
      </c>
      <c r="C38" s="82">
        <v>134</v>
      </c>
      <c r="D38" s="82">
        <v>37</v>
      </c>
      <c r="E38" s="82" t="s">
        <v>1248</v>
      </c>
      <c r="F38" s="88" t="s">
        <v>1246</v>
      </c>
      <c r="G38" s="88" t="s">
        <v>1249</v>
      </c>
      <c r="H38" s="88" t="s">
        <v>2919</v>
      </c>
      <c r="I38" s="83" t="s">
        <v>44</v>
      </c>
      <c r="J38" s="84"/>
      <c r="K38" s="85"/>
      <c r="L38" s="83" t="s">
        <v>121</v>
      </c>
      <c r="M38" s="83" t="s">
        <v>3321</v>
      </c>
      <c r="N38" s="83" t="s">
        <v>44</v>
      </c>
      <c r="O38" s="83" t="s">
        <v>44</v>
      </c>
      <c r="P38" s="83" t="s">
        <v>201</v>
      </c>
    </row>
    <row r="39" spans="1:16" ht="157.5" x14ac:dyDescent="0.2">
      <c r="A39" s="62" t="s">
        <v>1713</v>
      </c>
      <c r="B39" s="74">
        <v>276</v>
      </c>
      <c r="C39" s="74">
        <v>133</v>
      </c>
      <c r="D39" s="74">
        <v>38</v>
      </c>
      <c r="E39" s="74" t="s">
        <v>1745</v>
      </c>
      <c r="F39" s="92" t="s">
        <v>1743</v>
      </c>
      <c r="G39" s="92" t="s">
        <v>148</v>
      </c>
      <c r="H39" s="92" t="s">
        <v>2920</v>
      </c>
      <c r="I39" s="48" t="s">
        <v>44</v>
      </c>
      <c r="J39" s="78"/>
      <c r="K39" s="79"/>
      <c r="L39" s="48"/>
      <c r="M39" s="48" t="s">
        <v>3306</v>
      </c>
      <c r="N39" s="48" t="s">
        <v>44</v>
      </c>
      <c r="O39" s="48" t="s">
        <v>44</v>
      </c>
      <c r="P39" s="48" t="s">
        <v>201</v>
      </c>
    </row>
    <row r="40" spans="1:16" ht="56.25" collapsed="1" x14ac:dyDescent="0.2">
      <c r="A40" s="81" t="s">
        <v>1207</v>
      </c>
      <c r="B40" s="82">
        <v>20</v>
      </c>
      <c r="C40" s="82">
        <v>136</v>
      </c>
      <c r="D40" s="82">
        <v>39</v>
      </c>
      <c r="E40" s="82" t="s">
        <v>1250</v>
      </c>
      <c r="F40" s="88" t="s">
        <v>1246</v>
      </c>
      <c r="G40" s="88" t="s">
        <v>1251</v>
      </c>
      <c r="H40" s="88" t="s">
        <v>2921</v>
      </c>
      <c r="I40" s="83" t="s">
        <v>44</v>
      </c>
      <c r="J40" s="84"/>
      <c r="K40" s="85"/>
      <c r="L40" s="83" t="s">
        <v>153</v>
      </c>
      <c r="M40" s="83" t="s">
        <v>3322</v>
      </c>
      <c r="N40" s="83" t="s">
        <v>44</v>
      </c>
      <c r="O40" s="83" t="s">
        <v>44</v>
      </c>
      <c r="P40" s="83" t="s">
        <v>201</v>
      </c>
    </row>
    <row r="41" spans="1:16" ht="45" x14ac:dyDescent="0.2">
      <c r="A41" s="62" t="s">
        <v>1713</v>
      </c>
      <c r="B41" s="74">
        <v>277</v>
      </c>
      <c r="C41" s="74">
        <v>135</v>
      </c>
      <c r="D41" s="74">
        <v>40</v>
      </c>
      <c r="E41" s="74" t="s">
        <v>1746</v>
      </c>
      <c r="F41" s="92" t="s">
        <v>1743</v>
      </c>
      <c r="G41" s="92" t="s">
        <v>156</v>
      </c>
      <c r="H41" s="92" t="s">
        <v>2922</v>
      </c>
      <c r="I41" s="48" t="s">
        <v>44</v>
      </c>
      <c r="J41" s="78"/>
      <c r="K41" s="79"/>
      <c r="L41" s="48"/>
      <c r="M41" s="48" t="s">
        <v>3306</v>
      </c>
      <c r="N41" s="48" t="s">
        <v>44</v>
      </c>
      <c r="O41" s="48" t="s">
        <v>44</v>
      </c>
      <c r="P41" s="48" t="s">
        <v>201</v>
      </c>
    </row>
    <row r="42" spans="1:16" ht="157.5" collapsed="1" x14ac:dyDescent="0.2">
      <c r="A42" s="81" t="s">
        <v>1207</v>
      </c>
      <c r="B42" s="82">
        <v>21</v>
      </c>
      <c r="C42" s="82">
        <v>138</v>
      </c>
      <c r="D42" s="82">
        <v>41</v>
      </c>
      <c r="E42" s="82" t="s">
        <v>1252</v>
      </c>
      <c r="F42" s="88" t="s">
        <v>1246</v>
      </c>
      <c r="G42" s="88" t="s">
        <v>1253</v>
      </c>
      <c r="H42" s="88" t="s">
        <v>2923</v>
      </c>
      <c r="I42" s="83" t="s">
        <v>44</v>
      </c>
      <c r="J42" s="84"/>
      <c r="K42" s="85"/>
      <c r="L42" s="83" t="s">
        <v>45</v>
      </c>
      <c r="M42" s="83" t="s">
        <v>3323</v>
      </c>
      <c r="N42" s="83" t="s">
        <v>44</v>
      </c>
      <c r="O42" s="83" t="s">
        <v>44</v>
      </c>
      <c r="P42" s="83" t="s">
        <v>201</v>
      </c>
    </row>
    <row r="43" spans="1:16" ht="168.75" x14ac:dyDescent="0.2">
      <c r="A43" s="62" t="s">
        <v>1713</v>
      </c>
      <c r="B43" s="74">
        <v>278</v>
      </c>
      <c r="C43" s="74">
        <v>137</v>
      </c>
      <c r="D43" s="74">
        <v>42</v>
      </c>
      <c r="E43" s="74" t="s">
        <v>1747</v>
      </c>
      <c r="F43" s="92" t="s">
        <v>1743</v>
      </c>
      <c r="G43" s="92" t="s">
        <v>162</v>
      </c>
      <c r="H43" s="92" t="s">
        <v>2924</v>
      </c>
      <c r="I43" s="48" t="s">
        <v>44</v>
      </c>
      <c r="J43" s="78"/>
      <c r="K43" s="79"/>
      <c r="L43" s="48"/>
      <c r="M43" s="48" t="s">
        <v>3306</v>
      </c>
      <c r="N43" s="48" t="s">
        <v>44</v>
      </c>
      <c r="O43" s="48" t="s">
        <v>44</v>
      </c>
      <c r="P43" s="48" t="s">
        <v>201</v>
      </c>
    </row>
    <row r="44" spans="1:16" ht="157.5" collapsed="1" x14ac:dyDescent="0.2">
      <c r="A44" s="81" t="s">
        <v>1207</v>
      </c>
      <c r="B44" s="82">
        <v>22</v>
      </c>
      <c r="C44" s="82">
        <v>140</v>
      </c>
      <c r="D44" s="82">
        <v>43</v>
      </c>
      <c r="E44" s="82" t="s">
        <v>1254</v>
      </c>
      <c r="F44" s="88" t="s">
        <v>1246</v>
      </c>
      <c r="G44" s="88" t="s">
        <v>1255</v>
      </c>
      <c r="H44" s="88" t="s">
        <v>2925</v>
      </c>
      <c r="I44" s="83" t="s">
        <v>44</v>
      </c>
      <c r="J44" s="84"/>
      <c r="K44" s="85"/>
      <c r="L44" s="83" t="s">
        <v>45</v>
      </c>
      <c r="M44" s="83" t="s">
        <v>3324</v>
      </c>
      <c r="N44" s="83" t="s">
        <v>44</v>
      </c>
      <c r="O44" s="83" t="s">
        <v>44</v>
      </c>
      <c r="P44" s="83" t="s">
        <v>201</v>
      </c>
    </row>
    <row r="45" spans="1:16" ht="56.25" x14ac:dyDescent="0.2">
      <c r="A45" s="62" t="s">
        <v>1713</v>
      </c>
      <c r="B45" s="74">
        <v>279</v>
      </c>
      <c r="C45" s="74">
        <v>139</v>
      </c>
      <c r="D45" s="74">
        <v>44</v>
      </c>
      <c r="E45" s="74" t="s">
        <v>1749</v>
      </c>
      <c r="F45" s="92" t="s">
        <v>1748</v>
      </c>
      <c r="G45" s="92" t="s">
        <v>167</v>
      </c>
      <c r="H45" s="92" t="s">
        <v>2926</v>
      </c>
      <c r="I45" s="48" t="s">
        <v>53</v>
      </c>
      <c r="J45" s="78"/>
      <c r="K45" s="79"/>
      <c r="L45" s="48"/>
      <c r="M45" s="48" t="s">
        <v>3306</v>
      </c>
      <c r="N45" s="48" t="s">
        <v>44</v>
      </c>
      <c r="O45" s="48" t="s">
        <v>53</v>
      </c>
      <c r="P45" s="48" t="s">
        <v>201</v>
      </c>
    </row>
    <row r="46" spans="1:16" ht="409.5" collapsed="1" x14ac:dyDescent="0.2">
      <c r="A46" s="81" t="s">
        <v>1207</v>
      </c>
      <c r="B46" s="82">
        <v>23</v>
      </c>
      <c r="C46" s="82">
        <v>142</v>
      </c>
      <c r="D46" s="82">
        <v>45</v>
      </c>
      <c r="E46" s="82" t="s">
        <v>1256</v>
      </c>
      <c r="F46" s="88" t="s">
        <v>1246</v>
      </c>
      <c r="G46" s="88" t="s">
        <v>1257</v>
      </c>
      <c r="H46" s="88" t="s">
        <v>2927</v>
      </c>
      <c r="I46" s="83" t="s">
        <v>55</v>
      </c>
      <c r="J46" s="84"/>
      <c r="K46" s="85"/>
      <c r="L46" s="83" t="s">
        <v>131</v>
      </c>
      <c r="M46" s="83" t="s">
        <v>3325</v>
      </c>
      <c r="N46" s="83" t="s">
        <v>44</v>
      </c>
      <c r="O46" s="83" t="s">
        <v>55</v>
      </c>
      <c r="P46" s="83" t="s">
        <v>60</v>
      </c>
    </row>
    <row r="47" spans="1:16" ht="101.25" x14ac:dyDescent="0.2">
      <c r="A47" s="62" t="s">
        <v>1713</v>
      </c>
      <c r="B47" s="74">
        <v>280</v>
      </c>
      <c r="C47" s="74">
        <v>141</v>
      </c>
      <c r="D47" s="74">
        <v>46</v>
      </c>
      <c r="E47" s="74" t="s">
        <v>1750</v>
      </c>
      <c r="F47" s="89" t="s">
        <v>1748</v>
      </c>
      <c r="G47" s="89" t="s">
        <v>174</v>
      </c>
      <c r="H47" s="89" t="s">
        <v>2928</v>
      </c>
      <c r="I47" s="48" t="s">
        <v>53</v>
      </c>
      <c r="J47" s="78"/>
      <c r="K47" s="79"/>
      <c r="L47" s="48"/>
      <c r="M47" s="48" t="s">
        <v>3306</v>
      </c>
      <c r="N47" s="48" t="s">
        <v>44</v>
      </c>
      <c r="O47" s="48" t="s">
        <v>53</v>
      </c>
      <c r="P47" s="48" t="s">
        <v>201</v>
      </c>
    </row>
    <row r="48" spans="1:16" ht="56.25" x14ac:dyDescent="0.2">
      <c r="A48" s="62" t="s">
        <v>1713</v>
      </c>
      <c r="B48" s="74">
        <v>281</v>
      </c>
      <c r="C48" s="74">
        <v>143</v>
      </c>
      <c r="D48" s="74">
        <v>48</v>
      </c>
      <c r="E48" s="74" t="s">
        <v>1776</v>
      </c>
      <c r="F48" s="92" t="s">
        <v>1748</v>
      </c>
      <c r="G48" s="92" t="s">
        <v>178</v>
      </c>
      <c r="H48" s="92" t="s">
        <v>2929</v>
      </c>
      <c r="I48" s="48" t="s">
        <v>53</v>
      </c>
      <c r="J48" s="78"/>
      <c r="K48" s="79"/>
      <c r="L48" s="48"/>
      <c r="M48" s="48" t="s">
        <v>3306</v>
      </c>
      <c r="N48" s="48" t="s">
        <v>44</v>
      </c>
      <c r="O48" s="48" t="s">
        <v>53</v>
      </c>
      <c r="P48" s="48" t="s">
        <v>201</v>
      </c>
    </row>
    <row r="49" spans="1:16" ht="270" collapsed="1" x14ac:dyDescent="0.2">
      <c r="A49" s="81" t="s">
        <v>1207</v>
      </c>
      <c r="B49" s="82">
        <v>25</v>
      </c>
      <c r="C49" s="82">
        <v>124</v>
      </c>
      <c r="D49" s="82">
        <v>49</v>
      </c>
      <c r="E49" s="82" t="s">
        <v>1259</v>
      </c>
      <c r="F49" s="88" t="s">
        <v>1260</v>
      </c>
      <c r="G49" s="88" t="s">
        <v>1261</v>
      </c>
      <c r="H49" s="88" t="s">
        <v>2930</v>
      </c>
      <c r="I49" s="83" t="s">
        <v>44</v>
      </c>
      <c r="J49" s="84"/>
      <c r="K49" s="85"/>
      <c r="L49" s="83" t="s">
        <v>183</v>
      </c>
      <c r="M49" s="83" t="s">
        <v>3326</v>
      </c>
      <c r="N49" s="83" t="s">
        <v>44</v>
      </c>
      <c r="O49" s="83" t="s">
        <v>44</v>
      </c>
      <c r="P49" s="83" t="s">
        <v>201</v>
      </c>
    </row>
    <row r="50" spans="1:16" ht="135" x14ac:dyDescent="0.2">
      <c r="A50" s="62" t="s">
        <v>1713</v>
      </c>
      <c r="B50" s="74">
        <v>282</v>
      </c>
      <c r="C50" s="74">
        <v>123</v>
      </c>
      <c r="D50" s="74">
        <v>50</v>
      </c>
      <c r="E50" s="74" t="s">
        <v>1778</v>
      </c>
      <c r="F50" s="92" t="s">
        <v>1752</v>
      </c>
      <c r="G50" s="92" t="s">
        <v>185</v>
      </c>
      <c r="H50" s="92" t="s">
        <v>2931</v>
      </c>
      <c r="I50" s="48" t="s">
        <v>53</v>
      </c>
      <c r="J50" s="78"/>
      <c r="K50" s="79"/>
      <c r="L50" s="48"/>
      <c r="M50" s="48" t="s">
        <v>3306</v>
      </c>
      <c r="N50" s="48" t="s">
        <v>44</v>
      </c>
      <c r="O50" s="48" t="s">
        <v>53</v>
      </c>
      <c r="P50" s="48" t="s">
        <v>2035</v>
      </c>
    </row>
    <row r="51" spans="1:16" ht="225" collapsed="1" x14ac:dyDescent="0.2">
      <c r="A51" s="81" t="s">
        <v>1207</v>
      </c>
      <c r="B51" s="82">
        <v>26</v>
      </c>
      <c r="C51" s="82">
        <v>122</v>
      </c>
      <c r="D51" s="82">
        <v>51</v>
      </c>
      <c r="E51" s="82" t="s">
        <v>1262</v>
      </c>
      <c r="F51" s="88" t="s">
        <v>1263</v>
      </c>
      <c r="G51" s="88" t="s">
        <v>1264</v>
      </c>
      <c r="H51" s="88" t="s">
        <v>2932</v>
      </c>
      <c r="I51" s="83" t="s">
        <v>44</v>
      </c>
      <c r="J51" s="84"/>
      <c r="K51" s="85"/>
      <c r="L51" s="83" t="s">
        <v>56</v>
      </c>
      <c r="M51" s="83" t="s">
        <v>3327</v>
      </c>
      <c r="N51" s="83" t="s">
        <v>44</v>
      </c>
      <c r="O51" s="83" t="s">
        <v>44</v>
      </c>
      <c r="P51" s="83" t="s">
        <v>201</v>
      </c>
    </row>
    <row r="52" spans="1:16" ht="112.5" x14ac:dyDescent="0.2">
      <c r="A52" s="62" t="s">
        <v>1713</v>
      </c>
      <c r="B52" s="74">
        <v>283</v>
      </c>
      <c r="C52" s="74">
        <v>121</v>
      </c>
      <c r="D52" s="74">
        <v>52</v>
      </c>
      <c r="E52" s="74" t="s">
        <v>1751</v>
      </c>
      <c r="F52" s="92" t="s">
        <v>1754</v>
      </c>
      <c r="G52" s="92" t="s">
        <v>191</v>
      </c>
      <c r="H52" s="92" t="s">
        <v>2933</v>
      </c>
      <c r="I52" s="48" t="s">
        <v>53</v>
      </c>
      <c r="J52" s="78"/>
      <c r="K52" s="79"/>
      <c r="L52" s="48"/>
      <c r="M52" s="48" t="s">
        <v>3306</v>
      </c>
      <c r="N52" s="48" t="s">
        <v>44</v>
      </c>
      <c r="O52" s="48" t="s">
        <v>53</v>
      </c>
      <c r="P52" s="48" t="s">
        <v>2138</v>
      </c>
    </row>
    <row r="53" spans="1:16" ht="135" collapsed="1" x14ac:dyDescent="0.2">
      <c r="A53" s="81" t="s">
        <v>1207</v>
      </c>
      <c r="B53" s="82">
        <v>27</v>
      </c>
      <c r="C53" s="82">
        <v>32</v>
      </c>
      <c r="D53" s="82">
        <v>53</v>
      </c>
      <c r="E53" s="82" t="s">
        <v>1265</v>
      </c>
      <c r="F53" s="88" t="s">
        <v>1263</v>
      </c>
      <c r="G53" s="88" t="s">
        <v>1266</v>
      </c>
      <c r="H53" s="88" t="s">
        <v>2934</v>
      </c>
      <c r="I53" s="83" t="s">
        <v>44</v>
      </c>
      <c r="J53" s="84"/>
      <c r="K53" s="85"/>
      <c r="L53" s="83" t="s">
        <v>196</v>
      </c>
      <c r="M53" s="83" t="s">
        <v>3328</v>
      </c>
      <c r="N53" s="83" t="s">
        <v>44</v>
      </c>
      <c r="O53" s="83" t="s">
        <v>44</v>
      </c>
      <c r="P53" s="83" t="s">
        <v>2035</v>
      </c>
    </row>
    <row r="54" spans="1:16" ht="45" x14ac:dyDescent="0.2">
      <c r="A54" s="62" t="s">
        <v>1713</v>
      </c>
      <c r="B54" s="74">
        <v>284</v>
      </c>
      <c r="C54" s="74">
        <v>31</v>
      </c>
      <c r="D54" s="74">
        <v>54</v>
      </c>
      <c r="E54" s="74" t="s">
        <v>1817</v>
      </c>
      <c r="F54" s="92" t="s">
        <v>1730</v>
      </c>
      <c r="G54" s="93" t="s">
        <v>2544</v>
      </c>
      <c r="H54" s="92" t="s">
        <v>2890</v>
      </c>
      <c r="I54" s="75" t="s">
        <v>78</v>
      </c>
      <c r="J54" s="76" t="s">
        <v>61</v>
      </c>
      <c r="K54" s="77"/>
      <c r="L54" s="75"/>
      <c r="M54" s="75" t="s">
        <v>3306</v>
      </c>
      <c r="N54" s="48" t="s">
        <v>78</v>
      </c>
      <c r="O54" s="48" t="s">
        <v>78</v>
      </c>
      <c r="P54" s="48" t="s">
        <v>2035</v>
      </c>
    </row>
    <row r="55" spans="1:16" ht="146.25" collapsed="1" x14ac:dyDescent="0.2">
      <c r="A55" s="81" t="s">
        <v>1207</v>
      </c>
      <c r="B55" s="82">
        <v>28</v>
      </c>
      <c r="C55" s="82">
        <v>152</v>
      </c>
      <c r="D55" s="82">
        <v>55</v>
      </c>
      <c r="E55" s="82" t="s">
        <v>1267</v>
      </c>
      <c r="F55" s="88" t="s">
        <v>1268</v>
      </c>
      <c r="G55" s="88" t="s">
        <v>1269</v>
      </c>
      <c r="H55" s="88" t="s">
        <v>2935</v>
      </c>
      <c r="I55" s="83" t="s">
        <v>44</v>
      </c>
      <c r="J55" s="84"/>
      <c r="K55" s="85"/>
      <c r="L55" s="83" t="s">
        <v>200</v>
      </c>
      <c r="M55" s="83" t="s">
        <v>3329</v>
      </c>
      <c r="N55" s="83" t="s">
        <v>44</v>
      </c>
      <c r="O55" s="83" t="s">
        <v>44</v>
      </c>
      <c r="P55" s="83" t="s">
        <v>201</v>
      </c>
    </row>
    <row r="56" spans="1:16" ht="56.25" x14ac:dyDescent="0.2">
      <c r="A56" s="62" t="s">
        <v>1713</v>
      </c>
      <c r="B56" s="74">
        <v>285</v>
      </c>
      <c r="C56" s="74">
        <v>151</v>
      </c>
      <c r="D56" s="74">
        <v>56</v>
      </c>
      <c r="E56" s="74" t="s">
        <v>1740</v>
      </c>
      <c r="F56" s="89" t="s">
        <v>1757</v>
      </c>
      <c r="G56" s="89" t="s">
        <v>2591</v>
      </c>
      <c r="H56" s="89" t="s">
        <v>2936</v>
      </c>
      <c r="I56" s="48" t="s">
        <v>44</v>
      </c>
      <c r="J56" s="78"/>
      <c r="K56" s="79"/>
      <c r="L56" s="48"/>
      <c r="M56" s="48" t="s">
        <v>3306</v>
      </c>
      <c r="N56" s="48" t="s">
        <v>44</v>
      </c>
      <c r="O56" s="48" t="s">
        <v>44</v>
      </c>
      <c r="P56" s="48" t="s">
        <v>201</v>
      </c>
    </row>
    <row r="57" spans="1:16" ht="90" x14ac:dyDescent="0.2">
      <c r="A57" s="62" t="s">
        <v>1713</v>
      </c>
      <c r="B57" s="74">
        <v>286</v>
      </c>
      <c r="C57" s="74">
        <v>463</v>
      </c>
      <c r="D57" s="74">
        <v>58</v>
      </c>
      <c r="E57" s="74" t="s">
        <v>2032</v>
      </c>
      <c r="F57" s="92" t="s">
        <v>1759</v>
      </c>
      <c r="G57" s="92" t="s">
        <v>203</v>
      </c>
      <c r="H57" s="92" t="s">
        <v>2937</v>
      </c>
      <c r="I57" s="48" t="s">
        <v>44</v>
      </c>
      <c r="J57" s="78"/>
      <c r="K57" s="79"/>
      <c r="L57" s="48"/>
      <c r="M57" s="48" t="s">
        <v>3306</v>
      </c>
      <c r="N57" s="48" t="s">
        <v>44</v>
      </c>
      <c r="O57" s="48" t="s">
        <v>44</v>
      </c>
      <c r="P57" s="48" t="s">
        <v>201</v>
      </c>
    </row>
    <row r="58" spans="1:16" ht="146.25" collapsed="1" x14ac:dyDescent="0.2">
      <c r="A58" s="81" t="s">
        <v>1207</v>
      </c>
      <c r="B58" s="82">
        <v>30</v>
      </c>
      <c r="C58" s="82">
        <v>254</v>
      </c>
      <c r="D58" s="82">
        <v>59</v>
      </c>
      <c r="E58" s="82" t="s">
        <v>1271</v>
      </c>
      <c r="F58" s="88" t="s">
        <v>1272</v>
      </c>
      <c r="G58" s="88" t="s">
        <v>1273</v>
      </c>
      <c r="H58" s="88" t="s">
        <v>2938</v>
      </c>
      <c r="I58" s="83" t="s">
        <v>686</v>
      </c>
      <c r="J58" s="84"/>
      <c r="K58" s="85"/>
      <c r="L58" s="83" t="s">
        <v>204</v>
      </c>
      <c r="M58" s="83" t="s">
        <v>3330</v>
      </c>
      <c r="N58" s="83" t="s">
        <v>126</v>
      </c>
      <c r="O58" s="83" t="s">
        <v>686</v>
      </c>
      <c r="P58" s="83" t="s">
        <v>60</v>
      </c>
    </row>
    <row r="59" spans="1:16" ht="101.25" x14ac:dyDescent="0.2">
      <c r="A59" s="62" t="s">
        <v>1713</v>
      </c>
      <c r="B59" s="74">
        <v>287</v>
      </c>
      <c r="C59" s="74">
        <v>253</v>
      </c>
      <c r="D59" s="74">
        <v>60</v>
      </c>
      <c r="E59" s="74" t="s">
        <v>1921</v>
      </c>
      <c r="F59" s="89" t="s">
        <v>1761</v>
      </c>
      <c r="G59" s="89" t="s">
        <v>207</v>
      </c>
      <c r="H59" s="89" t="s">
        <v>2939</v>
      </c>
      <c r="I59" s="48" t="s">
        <v>126</v>
      </c>
      <c r="J59" s="78"/>
      <c r="K59" s="79"/>
      <c r="L59" s="48"/>
      <c r="M59" s="48" t="s">
        <v>3306</v>
      </c>
      <c r="N59" s="48" t="s">
        <v>126</v>
      </c>
      <c r="O59" s="48" t="s">
        <v>126</v>
      </c>
      <c r="P59" s="48" t="s">
        <v>201</v>
      </c>
    </row>
    <row r="60" spans="1:16" ht="78.75" x14ac:dyDescent="0.2">
      <c r="A60" s="62" t="s">
        <v>1713</v>
      </c>
      <c r="B60" s="74">
        <v>288</v>
      </c>
      <c r="C60" s="74">
        <v>413</v>
      </c>
      <c r="D60" s="74">
        <v>62</v>
      </c>
      <c r="E60" s="74" t="s">
        <v>2038</v>
      </c>
      <c r="F60" s="89" t="s">
        <v>1763</v>
      </c>
      <c r="G60" s="89" t="s">
        <v>211</v>
      </c>
      <c r="H60" s="89" t="s">
        <v>2940</v>
      </c>
      <c r="I60" s="48" t="s">
        <v>330</v>
      </c>
      <c r="J60" s="78"/>
      <c r="K60" s="79"/>
      <c r="L60" s="48"/>
      <c r="M60" s="48" t="s">
        <v>3306</v>
      </c>
      <c r="N60" s="48" t="s">
        <v>126</v>
      </c>
      <c r="O60" s="48" t="s">
        <v>330</v>
      </c>
      <c r="P60" s="48" t="s">
        <v>201</v>
      </c>
    </row>
    <row r="61" spans="1:16" ht="56.25" x14ac:dyDescent="0.2">
      <c r="A61" s="62" t="s">
        <v>1713</v>
      </c>
      <c r="B61" s="74">
        <v>289</v>
      </c>
      <c r="C61" s="74">
        <v>481</v>
      </c>
      <c r="D61" s="74">
        <v>64</v>
      </c>
      <c r="E61" s="74" t="s">
        <v>1727</v>
      </c>
      <c r="F61" s="89" t="s">
        <v>1765</v>
      </c>
      <c r="G61" s="89" t="s">
        <v>213</v>
      </c>
      <c r="H61" s="89" t="s">
        <v>2941</v>
      </c>
      <c r="I61" s="48" t="s">
        <v>126</v>
      </c>
      <c r="J61" s="78"/>
      <c r="K61" s="79"/>
      <c r="L61" s="48"/>
      <c r="M61" s="48" t="s">
        <v>3306</v>
      </c>
      <c r="N61" s="48" t="s">
        <v>126</v>
      </c>
      <c r="O61" s="48" t="s">
        <v>126</v>
      </c>
      <c r="P61" s="48" t="s">
        <v>201</v>
      </c>
    </row>
    <row r="62" spans="1:16" ht="90" x14ac:dyDescent="0.2">
      <c r="A62" s="62" t="s">
        <v>1713</v>
      </c>
      <c r="B62" s="74">
        <v>290</v>
      </c>
      <c r="C62" s="74">
        <v>325</v>
      </c>
      <c r="D62" s="74">
        <v>66</v>
      </c>
      <c r="E62" s="74" t="s">
        <v>2006</v>
      </c>
      <c r="F62" s="92" t="s">
        <v>1767</v>
      </c>
      <c r="G62" s="92" t="s">
        <v>208</v>
      </c>
      <c r="H62" s="92" t="s">
        <v>2942</v>
      </c>
      <c r="I62" s="48" t="s">
        <v>126</v>
      </c>
      <c r="J62" s="78"/>
      <c r="K62" s="79"/>
      <c r="L62" s="48"/>
      <c r="M62" s="48" t="s">
        <v>3306</v>
      </c>
      <c r="N62" s="48" t="s">
        <v>126</v>
      </c>
      <c r="O62" s="48" t="s">
        <v>126</v>
      </c>
      <c r="P62" s="48" t="s">
        <v>201</v>
      </c>
    </row>
    <row r="63" spans="1:16" ht="191.25" collapsed="1" x14ac:dyDescent="0.2">
      <c r="A63" s="81" t="s">
        <v>1207</v>
      </c>
      <c r="B63" s="82">
        <v>34</v>
      </c>
      <c r="C63" s="82">
        <v>384</v>
      </c>
      <c r="D63" s="82">
        <v>67</v>
      </c>
      <c r="E63" s="82" t="s">
        <v>1277</v>
      </c>
      <c r="F63" s="88" t="s">
        <v>1278</v>
      </c>
      <c r="G63" s="88" t="s">
        <v>1279</v>
      </c>
      <c r="H63" s="88" t="s">
        <v>2943</v>
      </c>
      <c r="I63" s="83" t="s">
        <v>55</v>
      </c>
      <c r="J63" s="84"/>
      <c r="K63" s="85"/>
      <c r="L63" s="83" t="s">
        <v>217</v>
      </c>
      <c r="M63" s="83" t="s">
        <v>3331</v>
      </c>
      <c r="N63" s="83" t="s">
        <v>44</v>
      </c>
      <c r="O63" s="83" t="s">
        <v>55</v>
      </c>
      <c r="P63" s="83" t="s">
        <v>60</v>
      </c>
    </row>
    <row r="64" spans="1:16" ht="180" x14ac:dyDescent="0.2">
      <c r="A64" s="62" t="s">
        <v>1713</v>
      </c>
      <c r="B64" s="74">
        <v>291</v>
      </c>
      <c r="C64" s="74">
        <v>383</v>
      </c>
      <c r="D64" s="74">
        <v>68</v>
      </c>
      <c r="E64" s="74" t="s">
        <v>1772</v>
      </c>
      <c r="F64" s="89" t="s">
        <v>1769</v>
      </c>
      <c r="G64" s="89" t="s">
        <v>218</v>
      </c>
      <c r="H64" s="89" t="s">
        <v>2944</v>
      </c>
      <c r="I64" s="48" t="s">
        <v>126</v>
      </c>
      <c r="J64" s="78"/>
      <c r="K64" s="79"/>
      <c r="L64" s="48"/>
      <c r="M64" s="48" t="s">
        <v>3306</v>
      </c>
      <c r="N64" s="48" t="s">
        <v>126</v>
      </c>
      <c r="O64" s="48" t="s">
        <v>126</v>
      </c>
      <c r="P64" s="48" t="s">
        <v>201</v>
      </c>
    </row>
    <row r="65" spans="1:16" ht="123.75" x14ac:dyDescent="0.2">
      <c r="A65" s="62" t="s">
        <v>1713</v>
      </c>
      <c r="B65" s="74">
        <v>292</v>
      </c>
      <c r="C65" s="74">
        <v>385</v>
      </c>
      <c r="D65" s="74">
        <v>70</v>
      </c>
      <c r="E65" s="74" t="s">
        <v>1825</v>
      </c>
      <c r="F65" s="89" t="s">
        <v>1769</v>
      </c>
      <c r="G65" s="89" t="s">
        <v>220</v>
      </c>
      <c r="H65" s="89" t="s">
        <v>2945</v>
      </c>
      <c r="I65" s="48" t="s">
        <v>126</v>
      </c>
      <c r="J65" s="78"/>
      <c r="K65" s="79"/>
      <c r="L65" s="48"/>
      <c r="M65" s="48" t="s">
        <v>3306</v>
      </c>
      <c r="N65" s="48" t="s">
        <v>126</v>
      </c>
      <c r="O65" s="48" t="s">
        <v>126</v>
      </c>
      <c r="P65" s="48" t="s">
        <v>201</v>
      </c>
    </row>
    <row r="66" spans="1:16" ht="56.25" x14ac:dyDescent="0.2">
      <c r="A66" s="62" t="s">
        <v>1713</v>
      </c>
      <c r="B66" s="74">
        <v>293</v>
      </c>
      <c r="C66" s="74">
        <v>387</v>
      </c>
      <c r="D66" s="74">
        <v>72</v>
      </c>
      <c r="E66" s="74" t="s">
        <v>1828</v>
      </c>
      <c r="F66" s="92" t="s">
        <v>1769</v>
      </c>
      <c r="G66" s="92" t="s">
        <v>223</v>
      </c>
      <c r="H66" s="92" t="s">
        <v>2946</v>
      </c>
      <c r="I66" s="48" t="s">
        <v>226</v>
      </c>
      <c r="J66" s="78"/>
      <c r="K66" s="79"/>
      <c r="L66" s="48"/>
      <c r="M66" s="48" t="s">
        <v>3306</v>
      </c>
      <c r="N66" s="48" t="s">
        <v>226</v>
      </c>
      <c r="O66" s="48" t="s">
        <v>226</v>
      </c>
      <c r="P66" s="48" t="s">
        <v>201</v>
      </c>
    </row>
    <row r="67" spans="1:16" ht="56.25" collapsed="1" x14ac:dyDescent="0.2">
      <c r="A67" s="81" t="s">
        <v>1207</v>
      </c>
      <c r="B67" s="82">
        <v>37</v>
      </c>
      <c r="C67" s="82">
        <v>390</v>
      </c>
      <c r="D67" s="82">
        <v>73</v>
      </c>
      <c r="E67" s="82" t="s">
        <v>1282</v>
      </c>
      <c r="F67" s="88" t="s">
        <v>1278</v>
      </c>
      <c r="G67" s="88" t="s">
        <v>1283</v>
      </c>
      <c r="H67" s="88" t="s">
        <v>2947</v>
      </c>
      <c r="I67" s="83" t="s">
        <v>44</v>
      </c>
      <c r="J67" s="84"/>
      <c r="K67" s="85"/>
      <c r="L67" s="83" t="s">
        <v>229</v>
      </c>
      <c r="M67" s="83" t="s">
        <v>3332</v>
      </c>
      <c r="N67" s="83" t="s">
        <v>44</v>
      </c>
      <c r="O67" s="83" t="s">
        <v>44</v>
      </c>
      <c r="P67" s="83" t="s">
        <v>201</v>
      </c>
    </row>
    <row r="68" spans="1:16" ht="56.25" x14ac:dyDescent="0.2">
      <c r="A68" s="62" t="s">
        <v>1713</v>
      </c>
      <c r="B68" s="74">
        <v>294</v>
      </c>
      <c r="C68" s="74">
        <v>389</v>
      </c>
      <c r="D68" s="74">
        <v>74</v>
      </c>
      <c r="E68" s="74" t="s">
        <v>1883</v>
      </c>
      <c r="F68" s="92" t="s">
        <v>1769</v>
      </c>
      <c r="G68" s="92" t="s">
        <v>231</v>
      </c>
      <c r="H68" s="92" t="s">
        <v>2948</v>
      </c>
      <c r="I68" s="48" t="s">
        <v>126</v>
      </c>
      <c r="J68" s="78"/>
      <c r="K68" s="79"/>
      <c r="L68" s="48"/>
      <c r="M68" s="48" t="s">
        <v>3306</v>
      </c>
      <c r="N68" s="48" t="s">
        <v>126</v>
      </c>
      <c r="O68" s="48" t="s">
        <v>126</v>
      </c>
      <c r="P68" s="48" t="s">
        <v>201</v>
      </c>
    </row>
    <row r="69" spans="1:16" ht="67.5" collapsed="1" x14ac:dyDescent="0.2">
      <c r="A69" s="81" t="s">
        <v>1207</v>
      </c>
      <c r="B69" s="82">
        <v>38</v>
      </c>
      <c r="C69" s="82">
        <v>446</v>
      </c>
      <c r="D69" s="82">
        <v>75</v>
      </c>
      <c r="E69" s="82" t="s">
        <v>1284</v>
      </c>
      <c r="F69" s="88" t="s">
        <v>1278</v>
      </c>
      <c r="G69" s="88" t="s">
        <v>1285</v>
      </c>
      <c r="H69" s="88" t="s">
        <v>2949</v>
      </c>
      <c r="I69" s="83" t="s">
        <v>44</v>
      </c>
      <c r="J69" s="84"/>
      <c r="K69" s="85"/>
      <c r="L69" s="83" t="s">
        <v>233</v>
      </c>
      <c r="M69" s="83" t="s">
        <v>3333</v>
      </c>
      <c r="N69" s="83" t="s">
        <v>44</v>
      </c>
      <c r="O69" s="83" t="s">
        <v>44</v>
      </c>
      <c r="P69" s="83" t="s">
        <v>201</v>
      </c>
    </row>
    <row r="70" spans="1:16" ht="56.25" x14ac:dyDescent="0.2">
      <c r="A70" s="62" t="s">
        <v>1713</v>
      </c>
      <c r="B70" s="74">
        <v>295</v>
      </c>
      <c r="C70" s="74">
        <v>445</v>
      </c>
      <c r="D70" s="74">
        <v>76</v>
      </c>
      <c r="E70" s="74" t="s">
        <v>2024</v>
      </c>
      <c r="F70" s="92" t="s">
        <v>1774</v>
      </c>
      <c r="G70" s="92" t="s">
        <v>1775</v>
      </c>
      <c r="H70" s="92" t="s">
        <v>2950</v>
      </c>
      <c r="I70" s="48" t="s">
        <v>44</v>
      </c>
      <c r="J70" s="78"/>
      <c r="K70" s="79"/>
      <c r="L70" s="48"/>
      <c r="M70" s="48" t="s">
        <v>3306</v>
      </c>
      <c r="N70" s="48" t="s">
        <v>44</v>
      </c>
      <c r="O70" s="48" t="s">
        <v>44</v>
      </c>
      <c r="P70" s="48" t="s">
        <v>201</v>
      </c>
    </row>
    <row r="71" spans="1:16" ht="135" collapsed="1" x14ac:dyDescent="0.2">
      <c r="A71" s="81" t="s">
        <v>1207</v>
      </c>
      <c r="B71" s="82">
        <v>39</v>
      </c>
      <c r="C71" s="82">
        <v>146</v>
      </c>
      <c r="D71" s="82">
        <v>77</v>
      </c>
      <c r="E71" s="82" t="s">
        <v>1286</v>
      </c>
      <c r="F71" s="88" t="s">
        <v>1287</v>
      </c>
      <c r="G71" s="88" t="s">
        <v>1288</v>
      </c>
      <c r="H71" s="88" t="s">
        <v>2951</v>
      </c>
      <c r="I71" s="83" t="s">
        <v>44</v>
      </c>
      <c r="J71" s="84"/>
      <c r="K71" s="85"/>
      <c r="L71" s="83" t="s">
        <v>56</v>
      </c>
      <c r="M71" s="83" t="s">
        <v>3334</v>
      </c>
      <c r="N71" s="83" t="s">
        <v>44</v>
      </c>
      <c r="O71" s="83" t="s">
        <v>44</v>
      </c>
      <c r="P71" s="83" t="s">
        <v>201</v>
      </c>
    </row>
    <row r="72" spans="1:16" ht="123.75" x14ac:dyDescent="0.2">
      <c r="A72" s="62" t="s">
        <v>1713</v>
      </c>
      <c r="B72" s="74">
        <v>296</v>
      </c>
      <c r="C72" s="74">
        <v>145</v>
      </c>
      <c r="D72" s="74">
        <v>78</v>
      </c>
      <c r="E72" s="74" t="s">
        <v>1780</v>
      </c>
      <c r="F72" s="92" t="s">
        <v>1777</v>
      </c>
      <c r="G72" s="92" t="s">
        <v>237</v>
      </c>
      <c r="H72" s="92" t="s">
        <v>2952</v>
      </c>
      <c r="I72" s="48" t="s">
        <v>53</v>
      </c>
      <c r="J72" s="78"/>
      <c r="K72" s="79"/>
      <c r="L72" s="48"/>
      <c r="M72" s="48" t="s">
        <v>3306</v>
      </c>
      <c r="N72" s="48" t="s">
        <v>44</v>
      </c>
      <c r="O72" s="48" t="s">
        <v>53</v>
      </c>
      <c r="P72" s="48" t="s">
        <v>201</v>
      </c>
    </row>
    <row r="73" spans="1:16" ht="90" collapsed="1" x14ac:dyDescent="0.2">
      <c r="A73" s="81" t="s">
        <v>1207</v>
      </c>
      <c r="B73" s="82">
        <v>40</v>
      </c>
      <c r="C73" s="82">
        <v>126</v>
      </c>
      <c r="D73" s="82">
        <v>79</v>
      </c>
      <c r="E73" s="82" t="s">
        <v>1289</v>
      </c>
      <c r="F73" s="88" t="s">
        <v>1290</v>
      </c>
      <c r="G73" s="88" t="s">
        <v>1291</v>
      </c>
      <c r="H73" s="88" t="s">
        <v>2953</v>
      </c>
      <c r="I73" s="83" t="s">
        <v>126</v>
      </c>
      <c r="J73" s="84"/>
      <c r="K73" s="85"/>
      <c r="L73" s="83" t="s">
        <v>240</v>
      </c>
      <c r="M73" s="83" t="s">
        <v>3335</v>
      </c>
      <c r="N73" s="83" t="s">
        <v>126</v>
      </c>
      <c r="O73" s="83" t="s">
        <v>126</v>
      </c>
      <c r="P73" s="83" t="s">
        <v>201</v>
      </c>
    </row>
    <row r="74" spans="1:16" ht="78.75" x14ac:dyDescent="0.2">
      <c r="A74" s="62" t="s">
        <v>1713</v>
      </c>
      <c r="B74" s="74">
        <v>297</v>
      </c>
      <c r="C74" s="74">
        <v>125</v>
      </c>
      <c r="D74" s="74">
        <v>80</v>
      </c>
      <c r="E74" s="74" t="s">
        <v>1785</v>
      </c>
      <c r="F74" s="92" t="s">
        <v>1779</v>
      </c>
      <c r="G74" s="92" t="s">
        <v>242</v>
      </c>
      <c r="H74" s="92" t="s">
        <v>2954</v>
      </c>
      <c r="I74" s="48" t="s">
        <v>44</v>
      </c>
      <c r="J74" s="78"/>
      <c r="K74" s="79"/>
      <c r="L74" s="48"/>
      <c r="M74" s="48" t="s">
        <v>3306</v>
      </c>
      <c r="N74" s="48" t="s">
        <v>44</v>
      </c>
      <c r="O74" s="48" t="s">
        <v>44</v>
      </c>
      <c r="P74" s="48" t="s">
        <v>201</v>
      </c>
    </row>
    <row r="75" spans="1:16" ht="135" collapsed="1" x14ac:dyDescent="0.2">
      <c r="A75" s="81" t="s">
        <v>1207</v>
      </c>
      <c r="B75" s="82">
        <v>41</v>
      </c>
      <c r="C75" s="82">
        <v>148</v>
      </c>
      <c r="D75" s="82">
        <v>81</v>
      </c>
      <c r="E75" s="82" t="s">
        <v>1292</v>
      </c>
      <c r="F75" s="88" t="s">
        <v>1293</v>
      </c>
      <c r="G75" s="88" t="s">
        <v>1294</v>
      </c>
      <c r="H75" s="88" t="s">
        <v>2955</v>
      </c>
      <c r="I75" s="83" t="s">
        <v>686</v>
      </c>
      <c r="J75" s="84"/>
      <c r="K75" s="85"/>
      <c r="L75" s="83" t="s">
        <v>56</v>
      </c>
      <c r="M75" s="83" t="s">
        <v>3336</v>
      </c>
      <c r="N75" s="83" t="s">
        <v>126</v>
      </c>
      <c r="O75" s="83" t="s">
        <v>686</v>
      </c>
      <c r="P75" s="83" t="s">
        <v>60</v>
      </c>
    </row>
    <row r="76" spans="1:16" ht="56.25" x14ac:dyDescent="0.2">
      <c r="A76" s="62" t="s">
        <v>1713</v>
      </c>
      <c r="B76" s="74">
        <v>298</v>
      </c>
      <c r="C76" s="74">
        <v>147</v>
      </c>
      <c r="D76" s="74">
        <v>82</v>
      </c>
      <c r="E76" s="74" t="s">
        <v>1782</v>
      </c>
      <c r="F76" s="89" t="s">
        <v>1781</v>
      </c>
      <c r="G76" s="89" t="s">
        <v>245</v>
      </c>
      <c r="H76" s="89" t="s">
        <v>2956</v>
      </c>
      <c r="I76" s="48" t="s">
        <v>126</v>
      </c>
      <c r="J76" s="78"/>
      <c r="K76" s="79"/>
      <c r="L76" s="48"/>
      <c r="M76" s="48" t="s">
        <v>3306</v>
      </c>
      <c r="N76" s="48" t="s">
        <v>126</v>
      </c>
      <c r="O76" s="48" t="s">
        <v>126</v>
      </c>
      <c r="P76" s="48" t="s">
        <v>201</v>
      </c>
    </row>
    <row r="77" spans="1:16" ht="56.25" x14ac:dyDescent="0.2">
      <c r="A77" s="62" t="s">
        <v>1713</v>
      </c>
      <c r="B77" s="74">
        <v>299</v>
      </c>
      <c r="C77" s="74">
        <v>149</v>
      </c>
      <c r="D77" s="74">
        <v>84</v>
      </c>
      <c r="E77" s="74" t="s">
        <v>1756</v>
      </c>
      <c r="F77" s="92" t="s">
        <v>1781</v>
      </c>
      <c r="G77" s="92" t="s">
        <v>248</v>
      </c>
      <c r="H77" s="92" t="s">
        <v>2957</v>
      </c>
      <c r="I77" s="48" t="s">
        <v>126</v>
      </c>
      <c r="J77" s="78"/>
      <c r="K77" s="79"/>
      <c r="L77" s="48"/>
      <c r="M77" s="48" t="s">
        <v>3306</v>
      </c>
      <c r="N77" s="48" t="s">
        <v>126</v>
      </c>
      <c r="O77" s="48" t="s">
        <v>126</v>
      </c>
      <c r="P77" s="48" t="s">
        <v>201</v>
      </c>
    </row>
    <row r="78" spans="1:16" ht="135" collapsed="1" x14ac:dyDescent="0.2">
      <c r="A78" s="81" t="s">
        <v>1207</v>
      </c>
      <c r="B78" s="82">
        <v>43</v>
      </c>
      <c r="C78" s="82">
        <v>130</v>
      </c>
      <c r="D78" s="82">
        <v>85</v>
      </c>
      <c r="E78" s="82" t="s">
        <v>1296</v>
      </c>
      <c r="F78" s="88" t="s">
        <v>1297</v>
      </c>
      <c r="G78" s="88" t="s">
        <v>1298</v>
      </c>
      <c r="H78" s="88" t="s">
        <v>2958</v>
      </c>
      <c r="I78" s="83" t="s">
        <v>44</v>
      </c>
      <c r="J78" s="84"/>
      <c r="K78" s="85"/>
      <c r="L78" s="83" t="s">
        <v>229</v>
      </c>
      <c r="M78" s="83" t="s">
        <v>3337</v>
      </c>
      <c r="N78" s="83" t="s">
        <v>44</v>
      </c>
      <c r="O78" s="83" t="s">
        <v>44</v>
      </c>
      <c r="P78" s="83" t="s">
        <v>201</v>
      </c>
    </row>
    <row r="79" spans="1:16" ht="168.75" x14ac:dyDescent="0.2">
      <c r="A79" s="62" t="s">
        <v>1713</v>
      </c>
      <c r="B79" s="74">
        <v>300</v>
      </c>
      <c r="C79" s="74">
        <v>129</v>
      </c>
      <c r="D79" s="74">
        <v>86</v>
      </c>
      <c r="E79" s="74" t="s">
        <v>1742</v>
      </c>
      <c r="F79" s="92" t="s">
        <v>1784</v>
      </c>
      <c r="G79" s="92" t="s">
        <v>254</v>
      </c>
      <c r="H79" s="92" t="s">
        <v>2959</v>
      </c>
      <c r="I79" s="48" t="s">
        <v>44</v>
      </c>
      <c r="J79" s="78"/>
      <c r="K79" s="79"/>
      <c r="L79" s="48"/>
      <c r="M79" s="48" t="s">
        <v>3306</v>
      </c>
      <c r="N79" s="48" t="s">
        <v>44</v>
      </c>
      <c r="O79" s="48" t="s">
        <v>44</v>
      </c>
      <c r="P79" s="48" t="s">
        <v>201</v>
      </c>
    </row>
    <row r="80" spans="1:16" ht="191.25" collapsed="1" x14ac:dyDescent="0.2">
      <c r="A80" s="81" t="s">
        <v>1207</v>
      </c>
      <c r="B80" s="82">
        <v>44</v>
      </c>
      <c r="C80" s="82">
        <v>128</v>
      </c>
      <c r="D80" s="82">
        <v>87</v>
      </c>
      <c r="E80" s="82" t="s">
        <v>1299</v>
      </c>
      <c r="F80" s="88" t="s">
        <v>1300</v>
      </c>
      <c r="G80" s="88" t="s">
        <v>1301</v>
      </c>
      <c r="H80" s="88" t="s">
        <v>2960</v>
      </c>
      <c r="I80" s="83" t="s">
        <v>44</v>
      </c>
      <c r="J80" s="84"/>
      <c r="K80" s="85"/>
      <c r="L80" s="83" t="s">
        <v>153</v>
      </c>
      <c r="M80" s="83" t="s">
        <v>3338</v>
      </c>
      <c r="N80" s="83" t="s">
        <v>44</v>
      </c>
      <c r="O80" s="83" t="s">
        <v>44</v>
      </c>
      <c r="P80" s="83" t="s">
        <v>201</v>
      </c>
    </row>
    <row r="81" spans="1:16" ht="168.75" x14ac:dyDescent="0.2">
      <c r="A81" s="62" t="s">
        <v>1713</v>
      </c>
      <c r="B81" s="74">
        <v>301</v>
      </c>
      <c r="C81" s="74">
        <v>127</v>
      </c>
      <c r="D81" s="74">
        <v>88</v>
      </c>
      <c r="E81" s="74" t="s">
        <v>1783</v>
      </c>
      <c r="F81" s="92" t="s">
        <v>1786</v>
      </c>
      <c r="G81" s="92" t="s">
        <v>259</v>
      </c>
      <c r="H81" s="92" t="s">
        <v>2961</v>
      </c>
      <c r="I81" s="48" t="s">
        <v>44</v>
      </c>
      <c r="J81" s="78"/>
      <c r="K81" s="79"/>
      <c r="L81" s="48"/>
      <c r="M81" s="48" t="s">
        <v>3306</v>
      </c>
      <c r="N81" s="48" t="s">
        <v>44</v>
      </c>
      <c r="O81" s="48" t="s">
        <v>44</v>
      </c>
      <c r="P81" s="48" t="s">
        <v>201</v>
      </c>
    </row>
    <row r="82" spans="1:16" ht="326.25" collapsed="1" x14ac:dyDescent="0.2">
      <c r="A82" s="81" t="s">
        <v>1207</v>
      </c>
      <c r="B82" s="82">
        <v>45</v>
      </c>
      <c r="C82" s="82">
        <v>22</v>
      </c>
      <c r="D82" s="82">
        <v>89</v>
      </c>
      <c r="E82" s="82" t="s">
        <v>1302</v>
      </c>
      <c r="F82" s="88" t="s">
        <v>1303</v>
      </c>
      <c r="G82" s="88" t="s">
        <v>1304</v>
      </c>
      <c r="H82" s="88" t="s">
        <v>2962</v>
      </c>
      <c r="I82" s="83" t="s">
        <v>55</v>
      </c>
      <c r="J82" s="84"/>
      <c r="K82" s="85"/>
      <c r="L82" s="83" t="s">
        <v>262</v>
      </c>
      <c r="M82" s="83" t="s">
        <v>3339</v>
      </c>
      <c r="N82" s="83" t="s">
        <v>44</v>
      </c>
      <c r="O82" s="83" t="s">
        <v>55</v>
      </c>
      <c r="P82" s="83" t="s">
        <v>2035</v>
      </c>
    </row>
    <row r="83" spans="1:16" ht="67.5" x14ac:dyDescent="0.2">
      <c r="A83" s="62" t="s">
        <v>1713</v>
      </c>
      <c r="B83" s="74">
        <v>302</v>
      </c>
      <c r="C83" s="74">
        <v>21</v>
      </c>
      <c r="D83" s="74">
        <v>90</v>
      </c>
      <c r="E83" s="74" t="s">
        <v>1791</v>
      </c>
      <c r="F83" s="89" t="s">
        <v>1788</v>
      </c>
      <c r="G83" s="89" t="s">
        <v>264</v>
      </c>
      <c r="H83" s="89" t="s">
        <v>2963</v>
      </c>
      <c r="I83" s="48" t="s">
        <v>330</v>
      </c>
      <c r="J83" s="78"/>
      <c r="K83" s="79"/>
      <c r="L83" s="48"/>
      <c r="M83" s="48" t="s">
        <v>3306</v>
      </c>
      <c r="N83" s="48" t="s">
        <v>126</v>
      </c>
      <c r="O83" s="48" t="s">
        <v>330</v>
      </c>
      <c r="P83" s="48" t="s">
        <v>2035</v>
      </c>
    </row>
    <row r="84" spans="1:16" ht="112.5" x14ac:dyDescent="0.2">
      <c r="A84" s="62" t="s">
        <v>1713</v>
      </c>
      <c r="B84" s="74">
        <v>303</v>
      </c>
      <c r="C84" s="74">
        <v>421</v>
      </c>
      <c r="D84" s="74">
        <v>92</v>
      </c>
      <c r="E84" s="74" t="s">
        <v>1797</v>
      </c>
      <c r="F84" s="92" t="s">
        <v>1790</v>
      </c>
      <c r="G84" s="92" t="s">
        <v>267</v>
      </c>
      <c r="H84" s="92" t="s">
        <v>2964</v>
      </c>
      <c r="I84" s="48" t="s">
        <v>53</v>
      </c>
      <c r="J84" s="78"/>
      <c r="K84" s="79"/>
      <c r="L84" s="48"/>
      <c r="M84" s="48" t="s">
        <v>3306</v>
      </c>
      <c r="N84" s="48" t="s">
        <v>44</v>
      </c>
      <c r="O84" s="48" t="s">
        <v>53</v>
      </c>
      <c r="P84" s="48" t="s">
        <v>60</v>
      </c>
    </row>
    <row r="85" spans="1:16" ht="157.5" collapsed="1" x14ac:dyDescent="0.2">
      <c r="A85" s="81" t="s">
        <v>1207</v>
      </c>
      <c r="B85" s="82">
        <v>47</v>
      </c>
      <c r="C85" s="82">
        <v>24</v>
      </c>
      <c r="D85" s="82">
        <v>93</v>
      </c>
      <c r="E85" s="82" t="s">
        <v>1306</v>
      </c>
      <c r="F85" s="88" t="s">
        <v>1303</v>
      </c>
      <c r="G85" s="88" t="s">
        <v>1307</v>
      </c>
      <c r="H85" s="88" t="s">
        <v>2965</v>
      </c>
      <c r="I85" s="83" t="s">
        <v>55</v>
      </c>
      <c r="J85" s="84"/>
      <c r="K85" s="85"/>
      <c r="L85" s="83" t="s">
        <v>271</v>
      </c>
      <c r="M85" s="83" t="s">
        <v>3340</v>
      </c>
      <c r="N85" s="83" t="s">
        <v>44</v>
      </c>
      <c r="O85" s="83" t="s">
        <v>55</v>
      </c>
      <c r="P85" s="83" t="s">
        <v>2035</v>
      </c>
    </row>
    <row r="86" spans="1:16" ht="191.25" x14ac:dyDescent="0.2">
      <c r="A86" s="62" t="s">
        <v>1713</v>
      </c>
      <c r="B86" s="74">
        <v>304</v>
      </c>
      <c r="C86" s="74">
        <v>23</v>
      </c>
      <c r="D86" s="74">
        <v>94</v>
      </c>
      <c r="E86" s="74" t="s">
        <v>1796</v>
      </c>
      <c r="F86" s="89" t="s">
        <v>1788</v>
      </c>
      <c r="G86" s="89" t="s">
        <v>274</v>
      </c>
      <c r="H86" s="89" t="s">
        <v>2966</v>
      </c>
      <c r="I86" s="48" t="s">
        <v>686</v>
      </c>
      <c r="J86" s="78"/>
      <c r="K86" s="79"/>
      <c r="L86" s="48"/>
      <c r="M86" s="48" t="s">
        <v>3306</v>
      </c>
      <c r="N86" s="48" t="s">
        <v>126</v>
      </c>
      <c r="O86" s="48" t="s">
        <v>686</v>
      </c>
      <c r="P86" s="48" t="s">
        <v>2035</v>
      </c>
    </row>
    <row r="87" spans="1:16" ht="45" x14ac:dyDescent="0.2">
      <c r="A87" s="62" t="s">
        <v>1713</v>
      </c>
      <c r="B87" s="74">
        <v>305</v>
      </c>
      <c r="C87" s="74">
        <v>27</v>
      </c>
      <c r="D87" s="74">
        <v>96</v>
      </c>
      <c r="E87" s="74" t="s">
        <v>2025</v>
      </c>
      <c r="F87" s="89" t="s">
        <v>1788</v>
      </c>
      <c r="G87" s="89" t="s">
        <v>276</v>
      </c>
      <c r="H87" s="89" t="s">
        <v>2967</v>
      </c>
      <c r="I87" s="48" t="s">
        <v>53</v>
      </c>
      <c r="J87" s="78"/>
      <c r="K87" s="79"/>
      <c r="L87" s="48"/>
      <c r="M87" s="48" t="s">
        <v>3306</v>
      </c>
      <c r="N87" s="48" t="s">
        <v>44</v>
      </c>
      <c r="O87" s="48" t="s">
        <v>53</v>
      </c>
      <c r="P87" s="48" t="s">
        <v>2035</v>
      </c>
    </row>
    <row r="88" spans="1:16" ht="78.75" x14ac:dyDescent="0.2">
      <c r="A88" s="62" t="s">
        <v>1713</v>
      </c>
      <c r="B88" s="74">
        <v>306</v>
      </c>
      <c r="C88" s="74">
        <v>423</v>
      </c>
      <c r="D88" s="74">
        <v>98</v>
      </c>
      <c r="E88" s="74" t="s">
        <v>1795</v>
      </c>
      <c r="F88" s="89" t="s">
        <v>1790</v>
      </c>
      <c r="G88" s="89" t="s">
        <v>278</v>
      </c>
      <c r="H88" s="89" t="s">
        <v>2968</v>
      </c>
      <c r="I88" s="48" t="s">
        <v>55</v>
      </c>
      <c r="J88" s="78"/>
      <c r="K88" s="79"/>
      <c r="L88" s="48"/>
      <c r="M88" s="48" t="s">
        <v>3306</v>
      </c>
      <c r="N88" s="48" t="s">
        <v>44</v>
      </c>
      <c r="O88" s="48" t="s">
        <v>55</v>
      </c>
      <c r="P88" s="48" t="s">
        <v>60</v>
      </c>
    </row>
    <row r="89" spans="1:16" ht="123.75" x14ac:dyDescent="0.2">
      <c r="A89" s="62" t="s">
        <v>1713</v>
      </c>
      <c r="B89" s="74">
        <v>307</v>
      </c>
      <c r="C89" s="74">
        <v>425</v>
      </c>
      <c r="D89" s="74">
        <v>100</v>
      </c>
      <c r="E89" s="74" t="s">
        <v>1798</v>
      </c>
      <c r="F89" s="89" t="s">
        <v>1790</v>
      </c>
      <c r="G89" s="89" t="s">
        <v>280</v>
      </c>
      <c r="H89" s="89" t="s">
        <v>2969</v>
      </c>
      <c r="I89" s="48" t="s">
        <v>53</v>
      </c>
      <c r="J89" s="78"/>
      <c r="K89" s="79"/>
      <c r="L89" s="48"/>
      <c r="M89" s="48" t="s">
        <v>3306</v>
      </c>
      <c r="N89" s="48" t="s">
        <v>44</v>
      </c>
      <c r="O89" s="48" t="s">
        <v>53</v>
      </c>
      <c r="P89" s="48" t="s">
        <v>60</v>
      </c>
    </row>
    <row r="90" spans="1:16" ht="90" x14ac:dyDescent="0.2">
      <c r="A90" s="62" t="s">
        <v>1713</v>
      </c>
      <c r="B90" s="74">
        <v>308</v>
      </c>
      <c r="C90" s="74">
        <v>431</v>
      </c>
      <c r="D90" s="74">
        <v>102</v>
      </c>
      <c r="E90" s="74" t="s">
        <v>1801</v>
      </c>
      <c r="F90" s="92" t="s">
        <v>1790</v>
      </c>
      <c r="G90" s="92" t="s">
        <v>285</v>
      </c>
      <c r="H90" s="92" t="s">
        <v>2970</v>
      </c>
      <c r="I90" s="48" t="s">
        <v>55</v>
      </c>
      <c r="J90" s="78"/>
      <c r="K90" s="79"/>
      <c r="L90" s="48"/>
      <c r="M90" s="48" t="s">
        <v>3306</v>
      </c>
      <c r="N90" s="48" t="s">
        <v>44</v>
      </c>
      <c r="O90" s="48" t="s">
        <v>55</v>
      </c>
      <c r="P90" s="48" t="s">
        <v>60</v>
      </c>
    </row>
    <row r="91" spans="1:16" ht="112.5" collapsed="1" x14ac:dyDescent="0.2">
      <c r="A91" s="81" t="s">
        <v>1207</v>
      </c>
      <c r="B91" s="82">
        <v>52</v>
      </c>
      <c r="C91" s="82">
        <v>26</v>
      </c>
      <c r="D91" s="82">
        <v>103</v>
      </c>
      <c r="E91" s="82" t="s">
        <v>1312</v>
      </c>
      <c r="F91" s="88" t="s">
        <v>1303</v>
      </c>
      <c r="G91" s="88" t="s">
        <v>1313</v>
      </c>
      <c r="H91" s="88" t="s">
        <v>2971</v>
      </c>
      <c r="I91" s="83" t="s">
        <v>55</v>
      </c>
      <c r="J91" s="84"/>
      <c r="K91" s="85"/>
      <c r="L91" s="83" t="s">
        <v>104</v>
      </c>
      <c r="M91" s="83" t="s">
        <v>3341</v>
      </c>
      <c r="N91" s="83" t="s">
        <v>44</v>
      </c>
      <c r="O91" s="83" t="s">
        <v>55</v>
      </c>
      <c r="P91" s="83" t="s">
        <v>2035</v>
      </c>
    </row>
    <row r="92" spans="1:16" ht="78.75" x14ac:dyDescent="0.2">
      <c r="A92" s="62" t="s">
        <v>1713</v>
      </c>
      <c r="B92" s="74">
        <v>309</v>
      </c>
      <c r="C92" s="74">
        <v>25</v>
      </c>
      <c r="D92" s="74">
        <v>104</v>
      </c>
      <c r="E92" s="74" t="s">
        <v>1792</v>
      </c>
      <c r="F92" s="89" t="s">
        <v>1788</v>
      </c>
      <c r="G92" s="89" t="s">
        <v>291</v>
      </c>
      <c r="H92" s="89" t="s">
        <v>2972</v>
      </c>
      <c r="I92" s="48" t="s">
        <v>686</v>
      </c>
      <c r="J92" s="78"/>
      <c r="K92" s="79"/>
      <c r="L92" s="48"/>
      <c r="M92" s="48" t="s">
        <v>3306</v>
      </c>
      <c r="N92" s="48" t="s">
        <v>126</v>
      </c>
      <c r="O92" s="48" t="s">
        <v>686</v>
      </c>
      <c r="P92" s="48" t="s">
        <v>2035</v>
      </c>
    </row>
    <row r="93" spans="1:16" ht="123.75" x14ac:dyDescent="0.2">
      <c r="A93" s="62" t="s">
        <v>1713</v>
      </c>
      <c r="B93" s="74">
        <v>310</v>
      </c>
      <c r="C93" s="74">
        <v>427</v>
      </c>
      <c r="D93" s="74">
        <v>106</v>
      </c>
      <c r="E93" s="74" t="s">
        <v>1800</v>
      </c>
      <c r="F93" s="89" t="s">
        <v>1790</v>
      </c>
      <c r="G93" s="89" t="s">
        <v>280</v>
      </c>
      <c r="H93" s="89" t="s">
        <v>2969</v>
      </c>
      <c r="I93" s="75" t="s">
        <v>60</v>
      </c>
      <c r="J93" s="76" t="s">
        <v>61</v>
      </c>
      <c r="K93" s="77"/>
      <c r="L93" s="75" t="s">
        <v>296</v>
      </c>
      <c r="M93" s="75" t="s">
        <v>3342</v>
      </c>
      <c r="N93" s="48" t="s">
        <v>60</v>
      </c>
      <c r="O93" s="48" t="s">
        <v>60</v>
      </c>
      <c r="P93" s="48" t="s">
        <v>60</v>
      </c>
    </row>
    <row r="94" spans="1:16" ht="78.75" x14ac:dyDescent="0.2">
      <c r="A94" s="62" t="s">
        <v>1713</v>
      </c>
      <c r="B94" s="74">
        <v>311</v>
      </c>
      <c r="C94" s="74">
        <v>429</v>
      </c>
      <c r="D94" s="74">
        <v>108</v>
      </c>
      <c r="E94" s="74" t="s">
        <v>1799</v>
      </c>
      <c r="F94" s="92" t="s">
        <v>1790</v>
      </c>
      <c r="G94" s="92" t="s">
        <v>2583</v>
      </c>
      <c r="H94" s="92" t="s">
        <v>2973</v>
      </c>
      <c r="I94" s="48" t="s">
        <v>55</v>
      </c>
      <c r="J94" s="78"/>
      <c r="K94" s="79"/>
      <c r="L94" s="48"/>
      <c r="M94" s="48" t="s">
        <v>3306</v>
      </c>
      <c r="N94" s="48" t="s">
        <v>44</v>
      </c>
      <c r="O94" s="48" t="s">
        <v>55</v>
      </c>
      <c r="P94" s="48" t="s">
        <v>60</v>
      </c>
    </row>
    <row r="95" spans="1:16" ht="67.5" collapsed="1" x14ac:dyDescent="0.2">
      <c r="A95" s="81" t="s">
        <v>1207</v>
      </c>
      <c r="B95" s="82">
        <v>55</v>
      </c>
      <c r="C95" s="82">
        <v>434</v>
      </c>
      <c r="D95" s="82">
        <v>109</v>
      </c>
      <c r="E95" s="82" t="s">
        <v>1317</v>
      </c>
      <c r="F95" s="88" t="s">
        <v>1303</v>
      </c>
      <c r="G95" s="88" t="s">
        <v>1316</v>
      </c>
      <c r="H95" s="88" t="s">
        <v>2974</v>
      </c>
      <c r="I95" s="83" t="s">
        <v>55</v>
      </c>
      <c r="J95" s="84"/>
      <c r="K95" s="85"/>
      <c r="L95" s="83" t="s">
        <v>296</v>
      </c>
      <c r="M95" s="83" t="s">
        <v>3343</v>
      </c>
      <c r="N95" s="83" t="s">
        <v>44</v>
      </c>
      <c r="O95" s="83" t="s">
        <v>55</v>
      </c>
      <c r="P95" s="83" t="s">
        <v>60</v>
      </c>
    </row>
    <row r="96" spans="1:16" ht="67.5" x14ac:dyDescent="0.2">
      <c r="A96" s="62" t="s">
        <v>1713</v>
      </c>
      <c r="B96" s="74">
        <v>312</v>
      </c>
      <c r="C96" s="74">
        <v>433</v>
      </c>
      <c r="D96" s="74">
        <v>110</v>
      </c>
      <c r="E96" s="74" t="s">
        <v>1804</v>
      </c>
      <c r="F96" s="92" t="s">
        <v>1790</v>
      </c>
      <c r="G96" s="92" t="s">
        <v>298</v>
      </c>
      <c r="H96" s="92" t="s">
        <v>2975</v>
      </c>
      <c r="I96" s="48" t="s">
        <v>55</v>
      </c>
      <c r="J96" s="78"/>
      <c r="K96" s="79"/>
      <c r="L96" s="48"/>
      <c r="M96" s="48" t="s">
        <v>3306</v>
      </c>
      <c r="N96" s="48" t="s">
        <v>44</v>
      </c>
      <c r="O96" s="48" t="s">
        <v>55</v>
      </c>
      <c r="P96" s="48" t="s">
        <v>60</v>
      </c>
    </row>
    <row r="97" spans="1:16" ht="123.75" collapsed="1" x14ac:dyDescent="0.2">
      <c r="A97" s="81" t="s">
        <v>1207</v>
      </c>
      <c r="B97" s="82">
        <v>56</v>
      </c>
      <c r="C97" s="82">
        <v>438</v>
      </c>
      <c r="D97" s="82">
        <v>111</v>
      </c>
      <c r="E97" s="82" t="s">
        <v>1319</v>
      </c>
      <c r="F97" s="88" t="s">
        <v>1303</v>
      </c>
      <c r="G97" s="88" t="s">
        <v>1318</v>
      </c>
      <c r="H97" s="88" t="s">
        <v>2976</v>
      </c>
      <c r="I97" s="83" t="s">
        <v>55</v>
      </c>
      <c r="J97" s="84"/>
      <c r="K97" s="85"/>
      <c r="L97" s="83" t="s">
        <v>296</v>
      </c>
      <c r="M97" s="83" t="s">
        <v>3344</v>
      </c>
      <c r="N97" s="83" t="s">
        <v>44</v>
      </c>
      <c r="O97" s="83" t="s">
        <v>55</v>
      </c>
      <c r="P97" s="83" t="s">
        <v>60</v>
      </c>
    </row>
    <row r="98" spans="1:16" ht="112.5" x14ac:dyDescent="0.2">
      <c r="A98" s="62" t="s">
        <v>1713</v>
      </c>
      <c r="B98" s="74">
        <v>313</v>
      </c>
      <c r="C98" s="74">
        <v>437</v>
      </c>
      <c r="D98" s="74">
        <v>112</v>
      </c>
      <c r="E98" s="74" t="s">
        <v>1773</v>
      </c>
      <c r="F98" s="92" t="s">
        <v>1774</v>
      </c>
      <c r="G98" s="92" t="s">
        <v>304</v>
      </c>
      <c r="H98" s="92" t="s">
        <v>2977</v>
      </c>
      <c r="I98" s="48" t="s">
        <v>686</v>
      </c>
      <c r="J98" s="78"/>
      <c r="K98" s="79"/>
      <c r="L98" s="48"/>
      <c r="M98" s="48" t="s">
        <v>3306</v>
      </c>
      <c r="N98" s="48" t="s">
        <v>126</v>
      </c>
      <c r="O98" s="48" t="s">
        <v>686</v>
      </c>
      <c r="P98" s="48" t="s">
        <v>60</v>
      </c>
    </row>
    <row r="99" spans="1:16" ht="180" collapsed="1" x14ac:dyDescent="0.2">
      <c r="A99" s="81" t="s">
        <v>1207</v>
      </c>
      <c r="B99" s="82">
        <v>57</v>
      </c>
      <c r="C99" s="82">
        <v>436</v>
      </c>
      <c r="D99" s="82">
        <v>113</v>
      </c>
      <c r="E99" s="82" t="s">
        <v>1321</v>
      </c>
      <c r="F99" s="88" t="s">
        <v>1303</v>
      </c>
      <c r="G99" s="88" t="s">
        <v>1320</v>
      </c>
      <c r="H99" s="88" t="s">
        <v>2978</v>
      </c>
      <c r="I99" s="83" t="s">
        <v>55</v>
      </c>
      <c r="J99" s="84"/>
      <c r="K99" s="85"/>
      <c r="L99" s="83" t="s">
        <v>296</v>
      </c>
      <c r="M99" s="83" t="s">
        <v>3345</v>
      </c>
      <c r="N99" s="83" t="s">
        <v>44</v>
      </c>
      <c r="O99" s="83" t="s">
        <v>55</v>
      </c>
      <c r="P99" s="83" t="s">
        <v>60</v>
      </c>
    </row>
    <row r="100" spans="1:16" ht="146.25" x14ac:dyDescent="0.2">
      <c r="A100" s="62" t="s">
        <v>1713</v>
      </c>
      <c r="B100" s="74">
        <v>314</v>
      </c>
      <c r="C100" s="74">
        <v>435</v>
      </c>
      <c r="D100" s="74">
        <v>114</v>
      </c>
      <c r="E100" s="74" t="s">
        <v>1818</v>
      </c>
      <c r="F100" s="89" t="s">
        <v>1774</v>
      </c>
      <c r="G100" s="89" t="s">
        <v>310</v>
      </c>
      <c r="H100" s="89" t="s">
        <v>2979</v>
      </c>
      <c r="I100" s="48" t="s">
        <v>53</v>
      </c>
      <c r="J100" s="78"/>
      <c r="K100" s="79"/>
      <c r="L100" s="48"/>
      <c r="M100" s="48" t="s">
        <v>3306</v>
      </c>
      <c r="N100" s="48" t="s">
        <v>44</v>
      </c>
      <c r="O100" s="48" t="s">
        <v>53</v>
      </c>
      <c r="P100" s="48" t="s">
        <v>60</v>
      </c>
    </row>
    <row r="101" spans="1:16" ht="112.5" x14ac:dyDescent="0.2">
      <c r="A101" s="62" t="s">
        <v>1713</v>
      </c>
      <c r="B101" s="74">
        <v>315</v>
      </c>
      <c r="C101" s="74">
        <v>439</v>
      </c>
      <c r="D101" s="74">
        <v>116</v>
      </c>
      <c r="E101" s="74" t="s">
        <v>1935</v>
      </c>
      <c r="F101" s="92" t="s">
        <v>1774</v>
      </c>
      <c r="G101" s="92" t="s">
        <v>311</v>
      </c>
      <c r="H101" s="92" t="s">
        <v>2980</v>
      </c>
      <c r="I101" s="48" t="s">
        <v>55</v>
      </c>
      <c r="J101" s="78"/>
      <c r="K101" s="79"/>
      <c r="L101" s="48"/>
      <c r="M101" s="48" t="s">
        <v>3306</v>
      </c>
      <c r="N101" s="48" t="s">
        <v>44</v>
      </c>
      <c r="O101" s="48" t="s">
        <v>55</v>
      </c>
      <c r="P101" s="48" t="s">
        <v>60</v>
      </c>
    </row>
    <row r="102" spans="1:16" ht="67.5" collapsed="1" x14ac:dyDescent="0.2">
      <c r="A102" s="81" t="s">
        <v>1207</v>
      </c>
      <c r="B102" s="82">
        <v>59</v>
      </c>
      <c r="C102" s="82">
        <v>418</v>
      </c>
      <c r="D102" s="82">
        <v>117</v>
      </c>
      <c r="E102" s="82" t="s">
        <v>1324</v>
      </c>
      <c r="F102" s="88" t="s">
        <v>1303</v>
      </c>
      <c r="G102" s="88" t="s">
        <v>1323</v>
      </c>
      <c r="H102" s="88" t="s">
        <v>2981</v>
      </c>
      <c r="I102" s="83" t="s">
        <v>686</v>
      </c>
      <c r="J102" s="84"/>
      <c r="K102" s="85"/>
      <c r="L102" s="83" t="s">
        <v>229</v>
      </c>
      <c r="M102" s="83" t="s">
        <v>3346</v>
      </c>
      <c r="N102" s="83" t="s">
        <v>126</v>
      </c>
      <c r="O102" s="83" t="s">
        <v>686</v>
      </c>
      <c r="P102" s="83" t="s">
        <v>60</v>
      </c>
    </row>
    <row r="103" spans="1:16" ht="78.75" x14ac:dyDescent="0.2">
      <c r="A103" s="62" t="s">
        <v>1713</v>
      </c>
      <c r="B103" s="74">
        <v>316</v>
      </c>
      <c r="C103" s="74">
        <v>417</v>
      </c>
      <c r="D103" s="74">
        <v>118</v>
      </c>
      <c r="E103" s="74" t="s">
        <v>1793</v>
      </c>
      <c r="F103" s="92" t="s">
        <v>1803</v>
      </c>
      <c r="G103" s="92" t="s">
        <v>316</v>
      </c>
      <c r="H103" s="92" t="s">
        <v>2982</v>
      </c>
      <c r="I103" s="48" t="s">
        <v>686</v>
      </c>
      <c r="J103" s="78"/>
      <c r="K103" s="79"/>
      <c r="L103" s="48"/>
      <c r="M103" s="48" t="s">
        <v>3306</v>
      </c>
      <c r="N103" s="48" t="s">
        <v>126</v>
      </c>
      <c r="O103" s="48" t="s">
        <v>686</v>
      </c>
      <c r="P103" s="48" t="s">
        <v>60</v>
      </c>
    </row>
    <row r="104" spans="1:16" ht="123.75" collapsed="1" x14ac:dyDescent="0.2">
      <c r="A104" s="81" t="s">
        <v>1207</v>
      </c>
      <c r="B104" s="82">
        <v>60</v>
      </c>
      <c r="C104" s="82">
        <v>442</v>
      </c>
      <c r="D104" s="82">
        <v>119</v>
      </c>
      <c r="E104" s="82" t="s">
        <v>1326</v>
      </c>
      <c r="F104" s="88" t="s">
        <v>1303</v>
      </c>
      <c r="G104" s="88" t="s">
        <v>1325</v>
      </c>
      <c r="H104" s="88" t="s">
        <v>2983</v>
      </c>
      <c r="I104" s="83" t="s">
        <v>55</v>
      </c>
      <c r="J104" s="84"/>
      <c r="K104" s="85"/>
      <c r="L104" s="83" t="s">
        <v>240</v>
      </c>
      <c r="M104" s="83" t="s">
        <v>3347</v>
      </c>
      <c r="N104" s="83" t="s">
        <v>44</v>
      </c>
      <c r="O104" s="83" t="s">
        <v>55</v>
      </c>
      <c r="P104" s="83" t="s">
        <v>60</v>
      </c>
    </row>
    <row r="105" spans="1:16" ht="112.5" x14ac:dyDescent="0.2">
      <c r="A105" s="62" t="s">
        <v>1713</v>
      </c>
      <c r="B105" s="74">
        <v>317</v>
      </c>
      <c r="C105" s="74">
        <v>441</v>
      </c>
      <c r="D105" s="74">
        <v>120</v>
      </c>
      <c r="E105" s="74" t="s">
        <v>2022</v>
      </c>
      <c r="F105" s="92" t="s">
        <v>1774</v>
      </c>
      <c r="G105" s="92" t="s">
        <v>321</v>
      </c>
      <c r="H105" s="92" t="s">
        <v>2984</v>
      </c>
      <c r="I105" s="48" t="s">
        <v>55</v>
      </c>
      <c r="J105" s="78"/>
      <c r="K105" s="79"/>
      <c r="L105" s="48"/>
      <c r="M105" s="48" t="s">
        <v>3306</v>
      </c>
      <c r="N105" s="48" t="s">
        <v>44</v>
      </c>
      <c r="O105" s="48" t="s">
        <v>55</v>
      </c>
      <c r="P105" s="48" t="s">
        <v>60</v>
      </c>
    </row>
    <row r="106" spans="1:16" ht="101.25" collapsed="1" x14ac:dyDescent="0.2">
      <c r="A106" s="81" t="s">
        <v>1207</v>
      </c>
      <c r="B106" s="82">
        <v>61</v>
      </c>
      <c r="C106" s="82">
        <v>36</v>
      </c>
      <c r="D106" s="82">
        <v>121</v>
      </c>
      <c r="E106" s="82" t="s">
        <v>1329</v>
      </c>
      <c r="F106" s="88" t="s">
        <v>1327</v>
      </c>
      <c r="G106" s="88" t="s">
        <v>1328</v>
      </c>
      <c r="H106" s="88" t="s">
        <v>2985</v>
      </c>
      <c r="I106" s="83" t="s">
        <v>55</v>
      </c>
      <c r="J106" s="84"/>
      <c r="K106" s="85"/>
      <c r="L106" s="83" t="s">
        <v>326</v>
      </c>
      <c r="M106" s="83" t="s">
        <v>3348</v>
      </c>
      <c r="N106" s="83" t="s">
        <v>44</v>
      </c>
      <c r="O106" s="83" t="s">
        <v>55</v>
      </c>
      <c r="P106" s="83" t="s">
        <v>2035</v>
      </c>
    </row>
    <row r="107" spans="1:16" ht="101.25" x14ac:dyDescent="0.2">
      <c r="A107" s="62" t="s">
        <v>1713</v>
      </c>
      <c r="B107" s="74">
        <v>318</v>
      </c>
      <c r="C107" s="74">
        <v>35</v>
      </c>
      <c r="D107" s="74">
        <v>122</v>
      </c>
      <c r="E107" s="74" t="s">
        <v>1807</v>
      </c>
      <c r="F107" s="92" t="s">
        <v>1806</v>
      </c>
      <c r="G107" s="92" t="s">
        <v>328</v>
      </c>
      <c r="H107" s="92" t="s">
        <v>2986</v>
      </c>
      <c r="I107" s="48" t="s">
        <v>330</v>
      </c>
      <c r="J107" s="78"/>
      <c r="K107" s="79"/>
      <c r="L107" s="48"/>
      <c r="M107" s="48" t="s">
        <v>3306</v>
      </c>
      <c r="N107" s="48" t="s">
        <v>126</v>
      </c>
      <c r="O107" s="48" t="s">
        <v>330</v>
      </c>
      <c r="P107" s="48" t="s">
        <v>2035</v>
      </c>
    </row>
    <row r="108" spans="1:16" ht="135" collapsed="1" x14ac:dyDescent="0.2">
      <c r="A108" s="81" t="s">
        <v>1207</v>
      </c>
      <c r="B108" s="82">
        <v>62</v>
      </c>
      <c r="C108" s="82">
        <v>38</v>
      </c>
      <c r="D108" s="82">
        <v>123</v>
      </c>
      <c r="E108" s="82" t="s">
        <v>1331</v>
      </c>
      <c r="F108" s="88" t="s">
        <v>1327</v>
      </c>
      <c r="G108" s="88" t="s">
        <v>1330</v>
      </c>
      <c r="H108" s="88" t="s">
        <v>2987</v>
      </c>
      <c r="I108" s="83" t="s">
        <v>55</v>
      </c>
      <c r="J108" s="84"/>
      <c r="K108" s="85"/>
      <c r="L108" s="83" t="s">
        <v>333</v>
      </c>
      <c r="M108" s="83" t="s">
        <v>3349</v>
      </c>
      <c r="N108" s="83" t="s">
        <v>44</v>
      </c>
      <c r="O108" s="83" t="s">
        <v>55</v>
      </c>
      <c r="P108" s="83" t="s">
        <v>2035</v>
      </c>
    </row>
    <row r="109" spans="1:16" ht="101.25" x14ac:dyDescent="0.2">
      <c r="A109" s="62" t="s">
        <v>1713</v>
      </c>
      <c r="B109" s="74">
        <v>319</v>
      </c>
      <c r="C109" s="74">
        <v>37</v>
      </c>
      <c r="D109" s="74">
        <v>124</v>
      </c>
      <c r="E109" s="74" t="s">
        <v>1808</v>
      </c>
      <c r="F109" s="92" t="s">
        <v>1806</v>
      </c>
      <c r="G109" s="92" t="s">
        <v>334</v>
      </c>
      <c r="H109" s="92" t="s">
        <v>2988</v>
      </c>
      <c r="I109" s="48" t="s">
        <v>686</v>
      </c>
      <c r="J109" s="78"/>
      <c r="K109" s="79"/>
      <c r="L109" s="48"/>
      <c r="M109" s="48" t="s">
        <v>3306</v>
      </c>
      <c r="N109" s="48" t="s">
        <v>126</v>
      </c>
      <c r="O109" s="48" t="s">
        <v>686</v>
      </c>
      <c r="P109" s="48" t="s">
        <v>2035</v>
      </c>
    </row>
    <row r="110" spans="1:16" ht="146.25" collapsed="1" x14ac:dyDescent="0.2">
      <c r="A110" s="81" t="s">
        <v>1207</v>
      </c>
      <c r="B110" s="82">
        <v>63</v>
      </c>
      <c r="C110" s="82">
        <v>40</v>
      </c>
      <c r="D110" s="82">
        <v>125</v>
      </c>
      <c r="E110" s="82" t="s">
        <v>1333</v>
      </c>
      <c r="F110" s="88" t="s">
        <v>1327</v>
      </c>
      <c r="G110" s="88" t="s">
        <v>1332</v>
      </c>
      <c r="H110" s="88" t="s">
        <v>2989</v>
      </c>
      <c r="I110" s="83" t="s">
        <v>55</v>
      </c>
      <c r="J110" s="84"/>
      <c r="K110" s="85"/>
      <c r="L110" s="83" t="s">
        <v>296</v>
      </c>
      <c r="M110" s="83" t="s">
        <v>3350</v>
      </c>
      <c r="N110" s="83" t="s">
        <v>44</v>
      </c>
      <c r="O110" s="83" t="s">
        <v>55</v>
      </c>
      <c r="P110" s="83" t="s">
        <v>2035</v>
      </c>
    </row>
    <row r="111" spans="1:16" ht="90" x14ac:dyDescent="0.2">
      <c r="A111" s="62" t="s">
        <v>1713</v>
      </c>
      <c r="B111" s="74">
        <v>320</v>
      </c>
      <c r="C111" s="74">
        <v>39</v>
      </c>
      <c r="D111" s="74">
        <v>126</v>
      </c>
      <c r="E111" s="74" t="s">
        <v>1731</v>
      </c>
      <c r="F111" s="92" t="s">
        <v>1806</v>
      </c>
      <c r="G111" s="92" t="s">
        <v>340</v>
      </c>
      <c r="H111" s="92" t="s">
        <v>2990</v>
      </c>
      <c r="I111" s="48" t="s">
        <v>330</v>
      </c>
      <c r="J111" s="78"/>
      <c r="K111" s="79"/>
      <c r="L111" s="48"/>
      <c r="M111" s="48" t="s">
        <v>3306</v>
      </c>
      <c r="N111" s="48" t="s">
        <v>126</v>
      </c>
      <c r="O111" s="48" t="s">
        <v>330</v>
      </c>
      <c r="P111" s="48" t="s">
        <v>2035</v>
      </c>
    </row>
    <row r="112" spans="1:16" ht="292.5" collapsed="1" x14ac:dyDescent="0.2">
      <c r="A112" s="81" t="s">
        <v>1207</v>
      </c>
      <c r="B112" s="82">
        <v>64</v>
      </c>
      <c r="C112" s="82">
        <v>48</v>
      </c>
      <c r="D112" s="82">
        <v>127</v>
      </c>
      <c r="E112" s="82" t="s">
        <v>1336</v>
      </c>
      <c r="F112" s="88" t="s">
        <v>1334</v>
      </c>
      <c r="G112" s="88" t="s">
        <v>1335</v>
      </c>
      <c r="H112" s="88" t="s">
        <v>2991</v>
      </c>
      <c r="I112" s="83" t="s">
        <v>55</v>
      </c>
      <c r="J112" s="84"/>
      <c r="K112" s="85"/>
      <c r="L112" s="83" t="s">
        <v>296</v>
      </c>
      <c r="M112" s="83" t="s">
        <v>3351</v>
      </c>
      <c r="N112" s="83" t="s">
        <v>44</v>
      </c>
      <c r="O112" s="83" t="s">
        <v>55</v>
      </c>
      <c r="P112" s="83" t="s">
        <v>2035</v>
      </c>
    </row>
    <row r="113" spans="1:16" ht="67.5" x14ac:dyDescent="0.2">
      <c r="A113" s="62" t="s">
        <v>1713</v>
      </c>
      <c r="B113" s="74">
        <v>321</v>
      </c>
      <c r="C113" s="74">
        <v>47</v>
      </c>
      <c r="D113" s="74">
        <v>128</v>
      </c>
      <c r="E113" s="74" t="s">
        <v>1812</v>
      </c>
      <c r="F113" s="89" t="s">
        <v>1810</v>
      </c>
      <c r="G113" s="89" t="s">
        <v>346</v>
      </c>
      <c r="H113" s="89" t="s">
        <v>2992</v>
      </c>
      <c r="I113" s="48" t="s">
        <v>330</v>
      </c>
      <c r="J113" s="78"/>
      <c r="K113" s="79"/>
      <c r="L113" s="48"/>
      <c r="M113" s="48" t="s">
        <v>3306</v>
      </c>
      <c r="N113" s="48" t="s">
        <v>126</v>
      </c>
      <c r="O113" s="48" t="s">
        <v>330</v>
      </c>
      <c r="P113" s="48" t="s">
        <v>2035</v>
      </c>
    </row>
    <row r="114" spans="1:16" ht="225" x14ac:dyDescent="0.2">
      <c r="A114" s="62" t="s">
        <v>1713</v>
      </c>
      <c r="B114" s="74">
        <v>322</v>
      </c>
      <c r="C114" s="74">
        <v>45</v>
      </c>
      <c r="D114" s="74">
        <v>130</v>
      </c>
      <c r="E114" s="74" t="s">
        <v>1809</v>
      </c>
      <c r="F114" s="92" t="s">
        <v>1810</v>
      </c>
      <c r="G114" s="92" t="s">
        <v>345</v>
      </c>
      <c r="H114" s="92" t="s">
        <v>2993</v>
      </c>
      <c r="I114" s="48" t="s">
        <v>686</v>
      </c>
      <c r="J114" s="78"/>
      <c r="K114" s="79"/>
      <c r="L114" s="48"/>
      <c r="M114" s="48" t="s">
        <v>3306</v>
      </c>
      <c r="N114" s="48" t="s">
        <v>126</v>
      </c>
      <c r="O114" s="48" t="s">
        <v>686</v>
      </c>
      <c r="P114" s="48" t="s">
        <v>2035</v>
      </c>
    </row>
    <row r="115" spans="1:16" ht="56.25" collapsed="1" x14ac:dyDescent="0.2">
      <c r="A115" s="81" t="s">
        <v>1207</v>
      </c>
      <c r="B115" s="82">
        <v>66</v>
      </c>
      <c r="C115" s="82">
        <v>50</v>
      </c>
      <c r="D115" s="82">
        <v>131</v>
      </c>
      <c r="E115" s="82" t="s">
        <v>1339</v>
      </c>
      <c r="F115" s="88" t="s">
        <v>1334</v>
      </c>
      <c r="G115" s="88" t="s">
        <v>1338</v>
      </c>
      <c r="H115" s="88" t="s">
        <v>2994</v>
      </c>
      <c r="I115" s="83" t="s">
        <v>686</v>
      </c>
      <c r="J115" s="84"/>
      <c r="K115" s="85"/>
      <c r="L115" s="83" t="s">
        <v>56</v>
      </c>
      <c r="M115" s="83" t="s">
        <v>3352</v>
      </c>
      <c r="N115" s="83" t="s">
        <v>126</v>
      </c>
      <c r="O115" s="83" t="s">
        <v>686</v>
      </c>
      <c r="P115" s="83" t="s">
        <v>2035</v>
      </c>
    </row>
    <row r="116" spans="1:16" ht="56.25" x14ac:dyDescent="0.2">
      <c r="A116" s="62" t="s">
        <v>1713</v>
      </c>
      <c r="B116" s="74">
        <v>323</v>
      </c>
      <c r="C116" s="74">
        <v>49</v>
      </c>
      <c r="D116" s="74">
        <v>132</v>
      </c>
      <c r="E116" s="74" t="s">
        <v>1813</v>
      </c>
      <c r="F116" s="92" t="s">
        <v>1810</v>
      </c>
      <c r="G116" s="92" t="s">
        <v>352</v>
      </c>
      <c r="H116" s="92" t="s">
        <v>2995</v>
      </c>
      <c r="I116" s="48" t="s">
        <v>686</v>
      </c>
      <c r="J116" s="78"/>
      <c r="K116" s="79"/>
      <c r="L116" s="48"/>
      <c r="M116" s="48" t="s">
        <v>3306</v>
      </c>
      <c r="N116" s="48" t="s">
        <v>126</v>
      </c>
      <c r="O116" s="48" t="s">
        <v>686</v>
      </c>
      <c r="P116" s="48" t="s">
        <v>2035</v>
      </c>
    </row>
    <row r="117" spans="1:16" ht="67.5" collapsed="1" x14ac:dyDescent="0.2">
      <c r="A117" s="81" t="s">
        <v>1207</v>
      </c>
      <c r="B117" s="82">
        <v>67</v>
      </c>
      <c r="C117" s="82">
        <v>52</v>
      </c>
      <c r="D117" s="82">
        <v>133</v>
      </c>
      <c r="E117" s="82" t="s">
        <v>1341</v>
      </c>
      <c r="F117" s="88" t="s">
        <v>1334</v>
      </c>
      <c r="G117" s="88" t="s">
        <v>1340</v>
      </c>
      <c r="H117" s="88" t="s">
        <v>2996</v>
      </c>
      <c r="I117" s="83" t="s">
        <v>686</v>
      </c>
      <c r="J117" s="84"/>
      <c r="K117" s="85"/>
      <c r="L117" s="83" t="s">
        <v>229</v>
      </c>
      <c r="M117" s="83" t="s">
        <v>3353</v>
      </c>
      <c r="N117" s="83" t="s">
        <v>126</v>
      </c>
      <c r="O117" s="83" t="s">
        <v>686</v>
      </c>
      <c r="P117" s="83" t="s">
        <v>2035</v>
      </c>
    </row>
    <row r="118" spans="1:16" ht="56.25" x14ac:dyDescent="0.2">
      <c r="A118" s="62" t="s">
        <v>1713</v>
      </c>
      <c r="B118" s="74">
        <v>324</v>
      </c>
      <c r="C118" s="74">
        <v>51</v>
      </c>
      <c r="D118" s="74">
        <v>134</v>
      </c>
      <c r="E118" s="74" t="s">
        <v>1814</v>
      </c>
      <c r="F118" s="92" t="s">
        <v>1810</v>
      </c>
      <c r="G118" s="92" t="s">
        <v>358</v>
      </c>
      <c r="H118" s="92" t="s">
        <v>2997</v>
      </c>
      <c r="I118" s="48" t="s">
        <v>686</v>
      </c>
      <c r="J118" s="78"/>
      <c r="K118" s="79"/>
      <c r="L118" s="48"/>
      <c r="M118" s="48" t="s">
        <v>3306</v>
      </c>
      <c r="N118" s="48" t="s">
        <v>126</v>
      </c>
      <c r="O118" s="48" t="s">
        <v>686</v>
      </c>
      <c r="P118" s="48" t="s">
        <v>2035</v>
      </c>
    </row>
    <row r="119" spans="1:16" ht="146.25" collapsed="1" x14ac:dyDescent="0.2">
      <c r="A119" s="81" t="s">
        <v>1207</v>
      </c>
      <c r="B119" s="82">
        <v>68</v>
      </c>
      <c r="C119" s="82">
        <v>54</v>
      </c>
      <c r="D119" s="82">
        <v>135</v>
      </c>
      <c r="E119" s="82" t="s">
        <v>1343</v>
      </c>
      <c r="F119" s="88" t="s">
        <v>1334</v>
      </c>
      <c r="G119" s="88" t="s">
        <v>1342</v>
      </c>
      <c r="H119" s="88" t="s">
        <v>2998</v>
      </c>
      <c r="I119" s="83" t="s">
        <v>686</v>
      </c>
      <c r="J119" s="84"/>
      <c r="K119" s="85"/>
      <c r="L119" s="83" t="s">
        <v>56</v>
      </c>
      <c r="M119" s="83" t="s">
        <v>3354</v>
      </c>
      <c r="N119" s="83" t="s">
        <v>126</v>
      </c>
      <c r="O119" s="83" t="s">
        <v>686</v>
      </c>
      <c r="P119" s="83" t="s">
        <v>2035</v>
      </c>
    </row>
    <row r="120" spans="1:16" ht="67.5" x14ac:dyDescent="0.2">
      <c r="A120" s="62" t="s">
        <v>1713</v>
      </c>
      <c r="B120" s="74">
        <v>325</v>
      </c>
      <c r="C120" s="74">
        <v>53</v>
      </c>
      <c r="D120" s="74">
        <v>136</v>
      </c>
      <c r="E120" s="74" t="s">
        <v>1815</v>
      </c>
      <c r="F120" s="92" t="s">
        <v>1810</v>
      </c>
      <c r="G120" s="92" t="s">
        <v>365</v>
      </c>
      <c r="H120" s="92" t="s">
        <v>2999</v>
      </c>
      <c r="I120" s="48" t="s">
        <v>686</v>
      </c>
      <c r="J120" s="78"/>
      <c r="K120" s="79"/>
      <c r="L120" s="48"/>
      <c r="M120" s="48" t="s">
        <v>3306</v>
      </c>
      <c r="N120" s="48" t="s">
        <v>126</v>
      </c>
      <c r="O120" s="48" t="s">
        <v>686</v>
      </c>
      <c r="P120" s="48" t="s">
        <v>2035</v>
      </c>
    </row>
    <row r="121" spans="1:16" ht="112.5" collapsed="1" x14ac:dyDescent="0.2">
      <c r="A121" s="81" t="s">
        <v>1207</v>
      </c>
      <c r="B121" s="82">
        <v>69</v>
      </c>
      <c r="C121" s="82">
        <v>56</v>
      </c>
      <c r="D121" s="82">
        <v>137</v>
      </c>
      <c r="E121" s="82" t="s">
        <v>1346</v>
      </c>
      <c r="F121" s="88" t="s">
        <v>1344</v>
      </c>
      <c r="G121" s="88" t="s">
        <v>1345</v>
      </c>
      <c r="H121" s="88" t="s">
        <v>3000</v>
      </c>
      <c r="I121" s="83" t="s">
        <v>55</v>
      </c>
      <c r="J121" s="84"/>
      <c r="K121" s="85"/>
      <c r="L121" s="83" t="s">
        <v>229</v>
      </c>
      <c r="M121" s="83" t="s">
        <v>3355</v>
      </c>
      <c r="N121" s="83" t="s">
        <v>44</v>
      </c>
      <c r="O121" s="83" t="s">
        <v>55</v>
      </c>
      <c r="P121" s="83" t="s">
        <v>2035</v>
      </c>
    </row>
    <row r="122" spans="1:16" ht="101.25" x14ac:dyDescent="0.2">
      <c r="A122" s="62" t="s">
        <v>1713</v>
      </c>
      <c r="B122" s="74">
        <v>326</v>
      </c>
      <c r="C122" s="74">
        <v>55</v>
      </c>
      <c r="D122" s="74">
        <v>138</v>
      </c>
      <c r="E122" s="74" t="s">
        <v>1816</v>
      </c>
      <c r="F122" s="92" t="s">
        <v>1810</v>
      </c>
      <c r="G122" s="92" t="s">
        <v>369</v>
      </c>
      <c r="H122" s="92" t="s">
        <v>3001</v>
      </c>
      <c r="I122" s="48" t="s">
        <v>55</v>
      </c>
      <c r="J122" s="78"/>
      <c r="K122" s="79"/>
      <c r="L122" s="48"/>
      <c r="M122" s="48" t="s">
        <v>3306</v>
      </c>
      <c r="N122" s="48" t="s">
        <v>44</v>
      </c>
      <c r="O122" s="48" t="s">
        <v>55</v>
      </c>
      <c r="P122" s="48" t="s">
        <v>2035</v>
      </c>
    </row>
    <row r="123" spans="1:16" ht="90" collapsed="1" x14ac:dyDescent="0.2">
      <c r="A123" s="81" t="s">
        <v>1207</v>
      </c>
      <c r="B123" s="82">
        <v>70</v>
      </c>
      <c r="C123" s="82">
        <v>58</v>
      </c>
      <c r="D123" s="82">
        <v>139</v>
      </c>
      <c r="E123" s="82" t="s">
        <v>1348</v>
      </c>
      <c r="F123" s="88" t="s">
        <v>1344</v>
      </c>
      <c r="G123" s="88" t="s">
        <v>1347</v>
      </c>
      <c r="H123" s="88" t="s">
        <v>3002</v>
      </c>
      <c r="I123" s="83" t="s">
        <v>55</v>
      </c>
      <c r="J123" s="84"/>
      <c r="K123" s="85"/>
      <c r="L123" s="83" t="s">
        <v>229</v>
      </c>
      <c r="M123" s="83" t="s">
        <v>3356</v>
      </c>
      <c r="N123" s="83" t="s">
        <v>44</v>
      </c>
      <c r="O123" s="83" t="s">
        <v>55</v>
      </c>
      <c r="P123" s="83" t="s">
        <v>2035</v>
      </c>
    </row>
    <row r="124" spans="1:16" ht="112.5" x14ac:dyDescent="0.2">
      <c r="A124" s="62" t="s">
        <v>1713</v>
      </c>
      <c r="B124" s="74">
        <v>327</v>
      </c>
      <c r="C124" s="74">
        <v>57</v>
      </c>
      <c r="D124" s="74">
        <v>140</v>
      </c>
      <c r="E124" s="74" t="s">
        <v>1721</v>
      </c>
      <c r="F124" s="92" t="s">
        <v>1810</v>
      </c>
      <c r="G124" s="92" t="s">
        <v>375</v>
      </c>
      <c r="H124" s="92" t="s">
        <v>3003</v>
      </c>
      <c r="I124" s="48" t="s">
        <v>53</v>
      </c>
      <c r="J124" s="78"/>
      <c r="K124" s="79"/>
      <c r="L124" s="48"/>
      <c r="M124" s="48" t="s">
        <v>3306</v>
      </c>
      <c r="N124" s="48" t="s">
        <v>44</v>
      </c>
      <c r="O124" s="48" t="s">
        <v>53</v>
      </c>
      <c r="P124" s="48" t="s">
        <v>2035</v>
      </c>
    </row>
    <row r="125" spans="1:16" ht="56.25" collapsed="1" x14ac:dyDescent="0.2">
      <c r="A125" s="81" t="s">
        <v>1207</v>
      </c>
      <c r="B125" s="82">
        <v>71</v>
      </c>
      <c r="C125" s="82">
        <v>34</v>
      </c>
      <c r="D125" s="82">
        <v>141</v>
      </c>
      <c r="E125" s="82" t="s">
        <v>1350</v>
      </c>
      <c r="F125" s="88" t="s">
        <v>1344</v>
      </c>
      <c r="G125" s="88" t="s">
        <v>1349</v>
      </c>
      <c r="H125" s="88" t="s">
        <v>3004</v>
      </c>
      <c r="I125" s="83" t="s">
        <v>686</v>
      </c>
      <c r="J125" s="84"/>
      <c r="K125" s="85"/>
      <c r="L125" s="83" t="s">
        <v>296</v>
      </c>
      <c r="M125" s="83" t="s">
        <v>3357</v>
      </c>
      <c r="N125" s="83" t="s">
        <v>126</v>
      </c>
      <c r="O125" s="83" t="s">
        <v>686</v>
      </c>
      <c r="P125" s="83" t="s">
        <v>2035</v>
      </c>
    </row>
    <row r="126" spans="1:16" ht="45" x14ac:dyDescent="0.2">
      <c r="A126" s="62" t="s">
        <v>1713</v>
      </c>
      <c r="B126" s="74">
        <v>328</v>
      </c>
      <c r="C126" s="74">
        <v>33</v>
      </c>
      <c r="D126" s="74">
        <v>142</v>
      </c>
      <c r="E126" s="74" t="s">
        <v>1805</v>
      </c>
      <c r="F126" s="92" t="s">
        <v>1730</v>
      </c>
      <c r="G126" s="93" t="s">
        <v>2545</v>
      </c>
      <c r="H126" s="92" t="s">
        <v>2890</v>
      </c>
      <c r="I126" s="75" t="s">
        <v>78</v>
      </c>
      <c r="J126" s="76" t="s">
        <v>61</v>
      </c>
      <c r="K126" s="77"/>
      <c r="L126" s="75"/>
      <c r="M126" s="75" t="s">
        <v>3306</v>
      </c>
      <c r="N126" s="48" t="s">
        <v>78</v>
      </c>
      <c r="O126" s="48" t="s">
        <v>78</v>
      </c>
      <c r="P126" s="48" t="s">
        <v>2035</v>
      </c>
    </row>
    <row r="127" spans="1:16" ht="56.25" collapsed="1" x14ac:dyDescent="0.2">
      <c r="A127" s="81" t="s">
        <v>1207</v>
      </c>
      <c r="B127" s="82">
        <v>72</v>
      </c>
      <c r="C127" s="82">
        <v>444</v>
      </c>
      <c r="D127" s="82">
        <v>143</v>
      </c>
      <c r="E127" s="82" t="s">
        <v>1352</v>
      </c>
      <c r="F127" s="88" t="s">
        <v>1344</v>
      </c>
      <c r="G127" s="88" t="s">
        <v>1351</v>
      </c>
      <c r="H127" s="88" t="s">
        <v>3005</v>
      </c>
      <c r="I127" s="83" t="s">
        <v>686</v>
      </c>
      <c r="J127" s="84"/>
      <c r="K127" s="85"/>
      <c r="L127" s="83" t="s">
        <v>229</v>
      </c>
      <c r="M127" s="83" t="s">
        <v>3358</v>
      </c>
      <c r="N127" s="83" t="s">
        <v>126</v>
      </c>
      <c r="O127" s="83" t="s">
        <v>686</v>
      </c>
      <c r="P127" s="83" t="s">
        <v>60</v>
      </c>
    </row>
    <row r="128" spans="1:16" ht="45" x14ac:dyDescent="0.2">
      <c r="A128" s="62" t="s">
        <v>1713</v>
      </c>
      <c r="B128" s="74">
        <v>329</v>
      </c>
      <c r="C128" s="74">
        <v>443</v>
      </c>
      <c r="D128" s="74">
        <v>144</v>
      </c>
      <c r="E128" s="74" t="s">
        <v>2023</v>
      </c>
      <c r="F128" s="92" t="s">
        <v>1774</v>
      </c>
      <c r="G128" s="92" t="s">
        <v>385</v>
      </c>
      <c r="H128" s="92" t="s">
        <v>3006</v>
      </c>
      <c r="I128" s="48" t="s">
        <v>226</v>
      </c>
      <c r="J128" s="78"/>
      <c r="K128" s="79"/>
      <c r="L128" s="48"/>
      <c r="M128" s="48" t="s">
        <v>3306</v>
      </c>
      <c r="N128" s="48" t="s">
        <v>226</v>
      </c>
      <c r="O128" s="48" t="s">
        <v>226</v>
      </c>
      <c r="P128" s="48" t="s">
        <v>60</v>
      </c>
    </row>
    <row r="129" spans="1:16" ht="112.5" collapsed="1" x14ac:dyDescent="0.2">
      <c r="A129" s="81" t="s">
        <v>1207</v>
      </c>
      <c r="B129" s="82">
        <v>73</v>
      </c>
      <c r="C129" s="82">
        <v>62</v>
      </c>
      <c r="D129" s="82">
        <v>145</v>
      </c>
      <c r="E129" s="82" t="s">
        <v>1355</v>
      </c>
      <c r="F129" s="88" t="s">
        <v>1353</v>
      </c>
      <c r="G129" s="88" t="s">
        <v>1354</v>
      </c>
      <c r="H129" s="88" t="s">
        <v>3007</v>
      </c>
      <c r="I129" s="83" t="s">
        <v>686</v>
      </c>
      <c r="J129" s="84"/>
      <c r="K129" s="85"/>
      <c r="L129" s="83" t="s">
        <v>389</v>
      </c>
      <c r="M129" s="83" t="s">
        <v>3359</v>
      </c>
      <c r="N129" s="83" t="s">
        <v>126</v>
      </c>
      <c r="O129" s="83" t="s">
        <v>686</v>
      </c>
      <c r="P129" s="83" t="s">
        <v>2035</v>
      </c>
    </row>
    <row r="130" spans="1:16" ht="78.75" x14ac:dyDescent="0.2">
      <c r="A130" s="62" t="s">
        <v>1713</v>
      </c>
      <c r="B130" s="74">
        <v>330</v>
      </c>
      <c r="C130" s="74">
        <v>61</v>
      </c>
      <c r="D130" s="74">
        <v>146</v>
      </c>
      <c r="E130" s="74" t="s">
        <v>1820</v>
      </c>
      <c r="F130" s="92" t="s">
        <v>1722</v>
      </c>
      <c r="G130" s="92" t="s">
        <v>393</v>
      </c>
      <c r="H130" s="92" t="s">
        <v>3008</v>
      </c>
      <c r="I130" s="48" t="s">
        <v>686</v>
      </c>
      <c r="J130" s="78"/>
      <c r="K130" s="79"/>
      <c r="L130" s="48"/>
      <c r="M130" s="48" t="s">
        <v>3306</v>
      </c>
      <c r="N130" s="48" t="s">
        <v>126</v>
      </c>
      <c r="O130" s="48" t="s">
        <v>686</v>
      </c>
      <c r="P130" s="48" t="s">
        <v>2035</v>
      </c>
    </row>
    <row r="131" spans="1:16" ht="67.5" collapsed="1" x14ac:dyDescent="0.2">
      <c r="A131" s="81" t="s">
        <v>1207</v>
      </c>
      <c r="B131" s="82">
        <v>74</v>
      </c>
      <c r="C131" s="82">
        <v>64</v>
      </c>
      <c r="D131" s="82">
        <v>147</v>
      </c>
      <c r="E131" s="82" t="s">
        <v>1357</v>
      </c>
      <c r="F131" s="88" t="s">
        <v>1353</v>
      </c>
      <c r="G131" s="88" t="s">
        <v>1356</v>
      </c>
      <c r="H131" s="88" t="s">
        <v>3009</v>
      </c>
      <c r="I131" s="83" t="s">
        <v>55</v>
      </c>
      <c r="J131" s="84"/>
      <c r="K131" s="85"/>
      <c r="L131" s="83" t="s">
        <v>296</v>
      </c>
      <c r="M131" s="83" t="s">
        <v>3360</v>
      </c>
      <c r="N131" s="83" t="s">
        <v>44</v>
      </c>
      <c r="O131" s="83" t="s">
        <v>55</v>
      </c>
      <c r="P131" s="83" t="s">
        <v>2035</v>
      </c>
    </row>
    <row r="132" spans="1:16" ht="56.25" x14ac:dyDescent="0.2">
      <c r="A132" s="62" t="s">
        <v>1713</v>
      </c>
      <c r="B132" s="74">
        <v>331</v>
      </c>
      <c r="C132" s="74">
        <v>63</v>
      </c>
      <c r="D132" s="74">
        <v>148</v>
      </c>
      <c r="E132" s="74" t="s">
        <v>1821</v>
      </c>
      <c r="F132" s="92" t="s">
        <v>1722</v>
      </c>
      <c r="G132" s="92" t="s">
        <v>399</v>
      </c>
      <c r="H132" s="92" t="s">
        <v>3010</v>
      </c>
      <c r="I132" s="48" t="s">
        <v>55</v>
      </c>
      <c r="J132" s="78"/>
      <c r="K132" s="79"/>
      <c r="L132" s="48"/>
      <c r="M132" s="48" t="s">
        <v>3306</v>
      </c>
      <c r="N132" s="48" t="s">
        <v>44</v>
      </c>
      <c r="O132" s="48" t="s">
        <v>55</v>
      </c>
      <c r="P132" s="48" t="s">
        <v>2035</v>
      </c>
    </row>
    <row r="133" spans="1:16" ht="90" collapsed="1" x14ac:dyDescent="0.2">
      <c r="A133" s="81" t="s">
        <v>1207</v>
      </c>
      <c r="B133" s="82">
        <v>75</v>
      </c>
      <c r="C133" s="82">
        <v>66</v>
      </c>
      <c r="D133" s="82">
        <v>149</v>
      </c>
      <c r="E133" s="82" t="s">
        <v>1359</v>
      </c>
      <c r="F133" s="88" t="s">
        <v>1353</v>
      </c>
      <c r="G133" s="88" t="s">
        <v>1358</v>
      </c>
      <c r="H133" s="88" t="s">
        <v>3011</v>
      </c>
      <c r="I133" s="83" t="s">
        <v>55</v>
      </c>
      <c r="J133" s="84"/>
      <c r="K133" s="85"/>
      <c r="L133" s="83" t="s">
        <v>217</v>
      </c>
      <c r="M133" s="83" t="s">
        <v>3361</v>
      </c>
      <c r="N133" s="83" t="s">
        <v>44</v>
      </c>
      <c r="O133" s="83" t="s">
        <v>55</v>
      </c>
      <c r="P133" s="83" t="s">
        <v>2035</v>
      </c>
    </row>
    <row r="134" spans="1:16" ht="56.25" x14ac:dyDescent="0.2">
      <c r="A134" s="62" t="s">
        <v>1713</v>
      </c>
      <c r="B134" s="74">
        <v>332</v>
      </c>
      <c r="C134" s="74">
        <v>65</v>
      </c>
      <c r="D134" s="74">
        <v>150</v>
      </c>
      <c r="E134" s="74" t="s">
        <v>1822</v>
      </c>
      <c r="F134" s="92" t="s">
        <v>1722</v>
      </c>
      <c r="G134" s="92" t="s">
        <v>406</v>
      </c>
      <c r="H134" s="92" t="s">
        <v>3012</v>
      </c>
      <c r="I134" s="48" t="s">
        <v>55</v>
      </c>
      <c r="J134" s="78"/>
      <c r="K134" s="79"/>
      <c r="L134" s="48"/>
      <c r="M134" s="48" t="s">
        <v>3306</v>
      </c>
      <c r="N134" s="48" t="s">
        <v>44</v>
      </c>
      <c r="O134" s="48" t="s">
        <v>55</v>
      </c>
      <c r="P134" s="48" t="s">
        <v>2035</v>
      </c>
    </row>
    <row r="135" spans="1:16" ht="67.5" collapsed="1" x14ac:dyDescent="0.2">
      <c r="A135" s="81" t="s">
        <v>1207</v>
      </c>
      <c r="B135" s="82">
        <v>76</v>
      </c>
      <c r="C135" s="82">
        <v>68</v>
      </c>
      <c r="D135" s="82">
        <v>151</v>
      </c>
      <c r="E135" s="82" t="s">
        <v>1361</v>
      </c>
      <c r="F135" s="88" t="s">
        <v>1353</v>
      </c>
      <c r="G135" s="88" t="s">
        <v>1360</v>
      </c>
      <c r="H135" s="88" t="s">
        <v>3013</v>
      </c>
      <c r="I135" s="83" t="s">
        <v>686</v>
      </c>
      <c r="J135" s="84"/>
      <c r="K135" s="85"/>
      <c r="L135" s="83" t="s">
        <v>534</v>
      </c>
      <c r="M135" s="83" t="s">
        <v>3362</v>
      </c>
      <c r="N135" s="83" t="s">
        <v>126</v>
      </c>
      <c r="O135" s="83" t="s">
        <v>686</v>
      </c>
      <c r="P135" s="83" t="s">
        <v>2035</v>
      </c>
    </row>
    <row r="136" spans="1:16" ht="56.25" x14ac:dyDescent="0.2">
      <c r="A136" s="62" t="s">
        <v>1713</v>
      </c>
      <c r="B136" s="74">
        <v>333</v>
      </c>
      <c r="C136" s="74">
        <v>67</v>
      </c>
      <c r="D136" s="74">
        <v>152</v>
      </c>
      <c r="E136" s="74" t="s">
        <v>1734</v>
      </c>
      <c r="F136" s="92" t="s">
        <v>1722</v>
      </c>
      <c r="G136" s="92" t="s">
        <v>412</v>
      </c>
      <c r="H136" s="92" t="s">
        <v>3014</v>
      </c>
      <c r="I136" s="48" t="s">
        <v>686</v>
      </c>
      <c r="J136" s="78"/>
      <c r="K136" s="79"/>
      <c r="L136" s="48"/>
      <c r="M136" s="48" t="s">
        <v>3306</v>
      </c>
      <c r="N136" s="48" t="s">
        <v>126</v>
      </c>
      <c r="O136" s="48" t="s">
        <v>686</v>
      </c>
      <c r="P136" s="48" t="s">
        <v>2035</v>
      </c>
    </row>
    <row r="137" spans="1:16" ht="135" collapsed="1" x14ac:dyDescent="0.2">
      <c r="A137" s="81" t="s">
        <v>1207</v>
      </c>
      <c r="B137" s="82">
        <v>77</v>
      </c>
      <c r="C137" s="82">
        <v>6</v>
      </c>
      <c r="D137" s="82">
        <v>153</v>
      </c>
      <c r="E137" s="82" t="s">
        <v>1364</v>
      </c>
      <c r="F137" s="88" t="s">
        <v>1362</v>
      </c>
      <c r="G137" s="88" t="s">
        <v>1363</v>
      </c>
      <c r="H137" s="88" t="s">
        <v>3015</v>
      </c>
      <c r="I137" s="83" t="s">
        <v>55</v>
      </c>
      <c r="J137" s="84"/>
      <c r="K137" s="85"/>
      <c r="L137" s="83" t="s">
        <v>131</v>
      </c>
      <c r="M137" s="83" t="s">
        <v>3363</v>
      </c>
      <c r="N137" s="83" t="s">
        <v>44</v>
      </c>
      <c r="O137" s="83" t="s">
        <v>55</v>
      </c>
      <c r="P137" s="83" t="s">
        <v>2035</v>
      </c>
    </row>
    <row r="138" spans="1:16" ht="191.25" x14ac:dyDescent="0.2">
      <c r="A138" s="62" t="s">
        <v>1713</v>
      </c>
      <c r="B138" s="74">
        <v>334</v>
      </c>
      <c r="C138" s="74">
        <v>5</v>
      </c>
      <c r="D138" s="74">
        <v>154</v>
      </c>
      <c r="E138" s="74" t="s">
        <v>1827</v>
      </c>
      <c r="F138" s="89" t="s">
        <v>1824</v>
      </c>
      <c r="G138" s="89" t="s">
        <v>418</v>
      </c>
      <c r="H138" s="89" t="s">
        <v>3016</v>
      </c>
      <c r="I138" s="48" t="s">
        <v>55</v>
      </c>
      <c r="J138" s="78"/>
      <c r="K138" s="79"/>
      <c r="L138" s="48"/>
      <c r="M138" s="48" t="s">
        <v>3306</v>
      </c>
      <c r="N138" s="48" t="s">
        <v>44</v>
      </c>
      <c r="O138" s="48" t="s">
        <v>55</v>
      </c>
      <c r="P138" s="48" t="s">
        <v>2035</v>
      </c>
    </row>
    <row r="139" spans="1:16" ht="45" x14ac:dyDescent="0.2">
      <c r="A139" s="62" t="s">
        <v>1713</v>
      </c>
      <c r="B139" s="74">
        <v>335</v>
      </c>
      <c r="C139" s="74">
        <v>3</v>
      </c>
      <c r="D139" s="74">
        <v>156</v>
      </c>
      <c r="E139" s="74" t="s">
        <v>1823</v>
      </c>
      <c r="F139" s="89" t="s">
        <v>1830</v>
      </c>
      <c r="G139" s="89" t="s">
        <v>2534</v>
      </c>
      <c r="H139" s="89" t="s">
        <v>3017</v>
      </c>
      <c r="I139" s="48" t="s">
        <v>53</v>
      </c>
      <c r="J139" s="78"/>
      <c r="K139" s="79"/>
      <c r="L139" s="48"/>
      <c r="M139" s="48" t="s">
        <v>3306</v>
      </c>
      <c r="N139" s="48" t="s">
        <v>44</v>
      </c>
      <c r="O139" s="48" t="s">
        <v>53</v>
      </c>
      <c r="P139" s="48" t="s">
        <v>2035</v>
      </c>
    </row>
    <row r="140" spans="1:16" ht="67.5" x14ac:dyDescent="0.2">
      <c r="A140" s="62" t="s">
        <v>1713</v>
      </c>
      <c r="B140" s="74">
        <v>336</v>
      </c>
      <c r="C140" s="74">
        <v>391</v>
      </c>
      <c r="D140" s="74">
        <v>158</v>
      </c>
      <c r="E140" s="74" t="s">
        <v>1885</v>
      </c>
      <c r="F140" s="92" t="s">
        <v>1826</v>
      </c>
      <c r="G140" s="92" t="s">
        <v>421</v>
      </c>
      <c r="H140" s="92" t="s">
        <v>3018</v>
      </c>
      <c r="I140" s="48" t="s">
        <v>55</v>
      </c>
      <c r="J140" s="78"/>
      <c r="K140" s="79"/>
      <c r="L140" s="48"/>
      <c r="M140" s="48" t="s">
        <v>3306</v>
      </c>
      <c r="N140" s="48" t="s">
        <v>44</v>
      </c>
      <c r="O140" s="48" t="s">
        <v>55</v>
      </c>
      <c r="P140" s="48" t="s">
        <v>60</v>
      </c>
    </row>
    <row r="141" spans="1:16" ht="135" collapsed="1" x14ac:dyDescent="0.2">
      <c r="A141" s="81" t="s">
        <v>1207</v>
      </c>
      <c r="B141" s="82">
        <v>80</v>
      </c>
      <c r="C141" s="82">
        <v>8</v>
      </c>
      <c r="D141" s="82">
        <v>159</v>
      </c>
      <c r="E141" s="82" t="s">
        <v>1368</v>
      </c>
      <c r="F141" s="88" t="s">
        <v>1362</v>
      </c>
      <c r="G141" s="88" t="s">
        <v>1366</v>
      </c>
      <c r="H141" s="88" t="s">
        <v>3019</v>
      </c>
      <c r="I141" s="83" t="s">
        <v>55</v>
      </c>
      <c r="J141" s="84"/>
      <c r="K141" s="85"/>
      <c r="L141" s="83" t="s">
        <v>333</v>
      </c>
      <c r="M141" s="83" t="s">
        <v>3364</v>
      </c>
      <c r="N141" s="83" t="s">
        <v>44</v>
      </c>
      <c r="O141" s="83" t="s">
        <v>55</v>
      </c>
      <c r="P141" s="83" t="s">
        <v>2035</v>
      </c>
    </row>
    <row r="142" spans="1:16" ht="78.75" x14ac:dyDescent="0.2">
      <c r="A142" s="62" t="s">
        <v>1713</v>
      </c>
      <c r="B142" s="74">
        <v>337</v>
      </c>
      <c r="C142" s="74">
        <v>7</v>
      </c>
      <c r="D142" s="74">
        <v>160</v>
      </c>
      <c r="E142" s="74" t="s">
        <v>1714</v>
      </c>
      <c r="F142" s="89" t="s">
        <v>1824</v>
      </c>
      <c r="G142" s="89" t="s">
        <v>427</v>
      </c>
      <c r="H142" s="89" t="s">
        <v>3020</v>
      </c>
      <c r="I142" s="48" t="s">
        <v>55</v>
      </c>
      <c r="J142" s="78"/>
      <c r="K142" s="79"/>
      <c r="L142" s="48"/>
      <c r="M142" s="48" t="s">
        <v>3306</v>
      </c>
      <c r="N142" s="48" t="s">
        <v>44</v>
      </c>
      <c r="O142" s="48" t="s">
        <v>55</v>
      </c>
      <c r="P142" s="48" t="s">
        <v>2035</v>
      </c>
    </row>
    <row r="143" spans="1:16" ht="67.5" x14ac:dyDescent="0.2">
      <c r="A143" s="62" t="s">
        <v>1713</v>
      </c>
      <c r="B143" s="74">
        <v>338</v>
      </c>
      <c r="C143" s="74">
        <v>393</v>
      </c>
      <c r="D143" s="74">
        <v>162</v>
      </c>
      <c r="E143" s="74" t="s">
        <v>1886</v>
      </c>
      <c r="F143" s="92" t="s">
        <v>1826</v>
      </c>
      <c r="G143" s="92" t="s">
        <v>428</v>
      </c>
      <c r="H143" s="92" t="s">
        <v>3021</v>
      </c>
      <c r="I143" s="48" t="s">
        <v>55</v>
      </c>
      <c r="J143" s="78"/>
      <c r="K143" s="79"/>
      <c r="L143" s="48"/>
      <c r="M143" s="48" t="s">
        <v>3306</v>
      </c>
      <c r="N143" s="48" t="s">
        <v>44</v>
      </c>
      <c r="O143" s="48" t="s">
        <v>55</v>
      </c>
      <c r="P143" s="48" t="s">
        <v>60</v>
      </c>
    </row>
    <row r="144" spans="1:16" ht="90" collapsed="1" x14ac:dyDescent="0.2">
      <c r="A144" s="81" t="s">
        <v>1207</v>
      </c>
      <c r="B144" s="82">
        <v>82</v>
      </c>
      <c r="C144" s="82">
        <v>2</v>
      </c>
      <c r="D144" s="82">
        <v>163</v>
      </c>
      <c r="E144" s="82" t="s">
        <v>1372</v>
      </c>
      <c r="F144" s="88" t="s">
        <v>1362</v>
      </c>
      <c r="G144" s="88" t="s">
        <v>1369</v>
      </c>
      <c r="H144" s="88" t="s">
        <v>3022</v>
      </c>
      <c r="I144" s="83" t="s">
        <v>44</v>
      </c>
      <c r="J144" s="84"/>
      <c r="K144" s="85"/>
      <c r="L144" s="83" t="s">
        <v>217</v>
      </c>
      <c r="M144" s="83" t="s">
        <v>3365</v>
      </c>
      <c r="N144" s="83" t="s">
        <v>44</v>
      </c>
      <c r="O144" s="83" t="s">
        <v>44</v>
      </c>
      <c r="P144" s="83" t="s">
        <v>2035</v>
      </c>
    </row>
    <row r="145" spans="1:16" ht="101.25" x14ac:dyDescent="0.2">
      <c r="A145" s="62" t="s">
        <v>1713</v>
      </c>
      <c r="B145" s="74">
        <v>339</v>
      </c>
      <c r="C145" s="74">
        <v>1</v>
      </c>
      <c r="D145" s="74">
        <v>164</v>
      </c>
      <c r="E145" s="74" t="s">
        <v>1829</v>
      </c>
      <c r="F145" s="92" t="s">
        <v>1830</v>
      </c>
      <c r="G145" s="92" t="s">
        <v>434</v>
      </c>
      <c r="H145" s="92" t="s">
        <v>3023</v>
      </c>
      <c r="I145" s="48" t="s">
        <v>53</v>
      </c>
      <c r="J145" s="78"/>
      <c r="K145" s="79"/>
      <c r="L145" s="48"/>
      <c r="M145" s="48" t="s">
        <v>3306</v>
      </c>
      <c r="N145" s="48" t="s">
        <v>44</v>
      </c>
      <c r="O145" s="48" t="s">
        <v>53</v>
      </c>
      <c r="P145" s="48" t="s">
        <v>2035</v>
      </c>
    </row>
    <row r="146" spans="1:16" ht="67.5" collapsed="1" x14ac:dyDescent="0.2">
      <c r="A146" s="81" t="s">
        <v>1207</v>
      </c>
      <c r="B146" s="82">
        <v>83</v>
      </c>
      <c r="C146" s="82">
        <v>82</v>
      </c>
      <c r="D146" s="82">
        <v>165</v>
      </c>
      <c r="E146" s="82" t="s">
        <v>1374</v>
      </c>
      <c r="F146" s="88" t="s">
        <v>1362</v>
      </c>
      <c r="G146" s="88" t="s">
        <v>1371</v>
      </c>
      <c r="H146" s="88" t="s">
        <v>3024</v>
      </c>
      <c r="I146" s="83" t="s">
        <v>44</v>
      </c>
      <c r="J146" s="84"/>
      <c r="K146" s="85"/>
      <c r="L146" s="83" t="s">
        <v>229</v>
      </c>
      <c r="M146" s="83" t="s">
        <v>3332</v>
      </c>
      <c r="N146" s="83" t="s">
        <v>44</v>
      </c>
      <c r="O146" s="83" t="s">
        <v>44</v>
      </c>
      <c r="P146" s="83" t="s">
        <v>2035</v>
      </c>
    </row>
    <row r="147" spans="1:16" ht="78.75" x14ac:dyDescent="0.2">
      <c r="A147" s="62" t="s">
        <v>1713</v>
      </c>
      <c r="B147" s="74">
        <v>340</v>
      </c>
      <c r="C147" s="74">
        <v>81</v>
      </c>
      <c r="D147" s="74">
        <v>166</v>
      </c>
      <c r="E147" s="74" t="s">
        <v>1858</v>
      </c>
      <c r="F147" s="92" t="s">
        <v>1832</v>
      </c>
      <c r="G147" s="92" t="s">
        <v>439</v>
      </c>
      <c r="H147" s="92" t="s">
        <v>3025</v>
      </c>
      <c r="I147" s="48" t="s">
        <v>44</v>
      </c>
      <c r="J147" s="78"/>
      <c r="K147" s="79"/>
      <c r="L147" s="48"/>
      <c r="M147" s="48" t="s">
        <v>3306</v>
      </c>
      <c r="N147" s="48" t="s">
        <v>44</v>
      </c>
      <c r="O147" s="48" t="s">
        <v>44</v>
      </c>
      <c r="P147" s="48" t="s">
        <v>2035</v>
      </c>
    </row>
    <row r="148" spans="1:16" ht="123.75" collapsed="1" x14ac:dyDescent="0.2">
      <c r="A148" s="81" t="s">
        <v>1207</v>
      </c>
      <c r="B148" s="82">
        <v>84</v>
      </c>
      <c r="C148" s="82">
        <v>90</v>
      </c>
      <c r="D148" s="82">
        <v>167</v>
      </c>
      <c r="E148" s="82" t="s">
        <v>1376</v>
      </c>
      <c r="F148" s="88" t="s">
        <v>1362</v>
      </c>
      <c r="G148" s="88" t="s">
        <v>1373</v>
      </c>
      <c r="H148" s="88" t="s">
        <v>3026</v>
      </c>
      <c r="I148" s="83" t="s">
        <v>226</v>
      </c>
      <c r="J148" s="84"/>
      <c r="K148" s="85"/>
      <c r="L148" s="83" t="s">
        <v>2077</v>
      </c>
      <c r="M148" s="83" t="s">
        <v>3306</v>
      </c>
      <c r="N148" s="83" t="s">
        <v>226</v>
      </c>
      <c r="O148" s="83" t="s">
        <v>226</v>
      </c>
      <c r="P148" s="83" t="s">
        <v>60</v>
      </c>
    </row>
    <row r="149" spans="1:16" ht="45" x14ac:dyDescent="0.2">
      <c r="A149" s="62" t="s">
        <v>1713</v>
      </c>
      <c r="B149" s="74">
        <v>341</v>
      </c>
      <c r="C149" s="74">
        <v>89</v>
      </c>
      <c r="D149" s="74">
        <v>168</v>
      </c>
      <c r="E149" s="74" t="s">
        <v>1838</v>
      </c>
      <c r="F149" s="92" t="s">
        <v>1834</v>
      </c>
      <c r="G149" s="93" t="s">
        <v>2549</v>
      </c>
      <c r="H149" s="92" t="s">
        <v>2890</v>
      </c>
      <c r="I149" s="75" t="s">
        <v>78</v>
      </c>
      <c r="J149" s="76" t="s">
        <v>61</v>
      </c>
      <c r="K149" s="77"/>
      <c r="L149" s="75"/>
      <c r="M149" s="75" t="s">
        <v>3306</v>
      </c>
      <c r="N149" s="48" t="s">
        <v>78</v>
      </c>
      <c r="O149" s="48" t="s">
        <v>78</v>
      </c>
      <c r="P149" s="48"/>
    </row>
    <row r="150" spans="1:16" ht="315" collapsed="1" x14ac:dyDescent="0.2">
      <c r="A150" s="81" t="s">
        <v>1207</v>
      </c>
      <c r="B150" s="82">
        <v>85</v>
      </c>
      <c r="C150" s="82">
        <v>514</v>
      </c>
      <c r="D150" s="82">
        <v>169</v>
      </c>
      <c r="E150" s="82" t="s">
        <v>1379</v>
      </c>
      <c r="F150" s="88" t="s">
        <v>1362</v>
      </c>
      <c r="G150" s="88" t="s">
        <v>1375</v>
      </c>
      <c r="H150" s="88" t="s">
        <v>3027</v>
      </c>
      <c r="I150" s="83" t="s">
        <v>44</v>
      </c>
      <c r="J150" s="84"/>
      <c r="K150" s="85"/>
      <c r="L150" s="83" t="s">
        <v>447</v>
      </c>
      <c r="M150" s="83" t="s">
        <v>3366</v>
      </c>
      <c r="N150" s="83" t="s">
        <v>44</v>
      </c>
      <c r="O150" s="83" t="s">
        <v>44</v>
      </c>
      <c r="P150" s="83"/>
    </row>
    <row r="151" spans="1:16" ht="56.25" x14ac:dyDescent="0.2">
      <c r="A151" s="62" t="s">
        <v>1713</v>
      </c>
      <c r="B151" s="74">
        <v>342</v>
      </c>
      <c r="C151" s="74">
        <v>513</v>
      </c>
      <c r="D151" s="74">
        <v>170</v>
      </c>
      <c r="E151" s="74" t="s">
        <v>2589</v>
      </c>
      <c r="F151" s="92" t="s">
        <v>1836</v>
      </c>
      <c r="G151" s="92" t="s">
        <v>1837</v>
      </c>
      <c r="H151" s="92" t="s">
        <v>3028</v>
      </c>
      <c r="I151" s="48" t="s">
        <v>55</v>
      </c>
      <c r="J151" s="78"/>
      <c r="K151" s="79"/>
      <c r="L151" s="48"/>
      <c r="M151" s="48" t="s">
        <v>3306</v>
      </c>
      <c r="N151" s="48" t="s">
        <v>44</v>
      </c>
      <c r="O151" s="48" t="s">
        <v>55</v>
      </c>
      <c r="P151" s="48" t="s">
        <v>60</v>
      </c>
    </row>
    <row r="152" spans="1:16" ht="202.5" collapsed="1" x14ac:dyDescent="0.2">
      <c r="A152" s="81" t="s">
        <v>1207</v>
      </c>
      <c r="B152" s="82">
        <v>86</v>
      </c>
      <c r="C152" s="82">
        <v>92</v>
      </c>
      <c r="D152" s="82">
        <v>171</v>
      </c>
      <c r="E152" s="82" t="s">
        <v>1381</v>
      </c>
      <c r="F152" s="88" t="s">
        <v>1377</v>
      </c>
      <c r="G152" s="88" t="s">
        <v>1378</v>
      </c>
      <c r="H152" s="88" t="s">
        <v>3029</v>
      </c>
      <c r="I152" s="83" t="s">
        <v>686</v>
      </c>
      <c r="J152" s="84"/>
      <c r="K152" s="85"/>
      <c r="L152" s="83" t="s">
        <v>45</v>
      </c>
      <c r="M152" s="83" t="s">
        <v>3367</v>
      </c>
      <c r="N152" s="83" t="s">
        <v>126</v>
      </c>
      <c r="O152" s="83" t="s">
        <v>686</v>
      </c>
      <c r="P152" s="83" t="s">
        <v>60</v>
      </c>
    </row>
    <row r="153" spans="1:16" ht="45" x14ac:dyDescent="0.2">
      <c r="A153" s="62" t="s">
        <v>1713</v>
      </c>
      <c r="B153" s="74">
        <v>343</v>
      </c>
      <c r="C153" s="74">
        <v>91</v>
      </c>
      <c r="D153" s="74">
        <v>172</v>
      </c>
      <c r="E153" s="74" t="s">
        <v>1843</v>
      </c>
      <c r="F153" s="92" t="s">
        <v>1834</v>
      </c>
      <c r="G153" s="93" t="s">
        <v>2550</v>
      </c>
      <c r="H153" s="92" t="s">
        <v>2890</v>
      </c>
      <c r="I153" s="75" t="s">
        <v>78</v>
      </c>
      <c r="J153" s="76" t="s">
        <v>61</v>
      </c>
      <c r="K153" s="77"/>
      <c r="L153" s="75"/>
      <c r="M153" s="75" t="s">
        <v>3306</v>
      </c>
      <c r="N153" s="48" t="s">
        <v>78</v>
      </c>
      <c r="O153" s="48" t="s">
        <v>78</v>
      </c>
      <c r="P153" s="48"/>
    </row>
    <row r="154" spans="1:16" ht="225" collapsed="1" x14ac:dyDescent="0.2">
      <c r="A154" s="81" t="s">
        <v>1207</v>
      </c>
      <c r="B154" s="82">
        <v>87</v>
      </c>
      <c r="C154" s="82">
        <v>100</v>
      </c>
      <c r="D154" s="82">
        <v>173</v>
      </c>
      <c r="E154" s="82" t="s">
        <v>1383</v>
      </c>
      <c r="F154" s="88" t="s">
        <v>1377</v>
      </c>
      <c r="G154" s="88" t="s">
        <v>1380</v>
      </c>
      <c r="H154" s="88" t="s">
        <v>3030</v>
      </c>
      <c r="I154" s="83" t="s">
        <v>126</v>
      </c>
      <c r="J154" s="84"/>
      <c r="K154" s="85"/>
      <c r="L154" s="83" t="s">
        <v>2080</v>
      </c>
      <c r="M154" s="83" t="s">
        <v>3368</v>
      </c>
      <c r="N154" s="83" t="s">
        <v>126</v>
      </c>
      <c r="O154" s="83" t="s">
        <v>126</v>
      </c>
      <c r="P154" s="83" t="s">
        <v>60</v>
      </c>
    </row>
    <row r="155" spans="1:16" ht="90" x14ac:dyDescent="0.2">
      <c r="A155" s="62" t="s">
        <v>1713</v>
      </c>
      <c r="B155" s="74">
        <v>344</v>
      </c>
      <c r="C155" s="74">
        <v>99</v>
      </c>
      <c r="D155" s="74">
        <v>174</v>
      </c>
      <c r="E155" s="74" t="s">
        <v>1840</v>
      </c>
      <c r="F155" s="92" t="s">
        <v>1834</v>
      </c>
      <c r="G155" s="92" t="s">
        <v>455</v>
      </c>
      <c r="H155" s="92" t="s">
        <v>3031</v>
      </c>
      <c r="I155" s="48" t="s">
        <v>126</v>
      </c>
      <c r="J155" s="78"/>
      <c r="K155" s="79"/>
      <c r="L155" s="48"/>
      <c r="M155" s="48" t="s">
        <v>3306</v>
      </c>
      <c r="N155" s="48" t="s">
        <v>126</v>
      </c>
      <c r="O155" s="48" t="s">
        <v>126</v>
      </c>
      <c r="P155" s="48" t="s">
        <v>60</v>
      </c>
    </row>
    <row r="156" spans="1:16" ht="168.75" collapsed="1" x14ac:dyDescent="0.2">
      <c r="A156" s="81" t="s">
        <v>1207</v>
      </c>
      <c r="B156" s="82">
        <v>88</v>
      </c>
      <c r="C156" s="82">
        <v>102</v>
      </c>
      <c r="D156" s="82">
        <v>175</v>
      </c>
      <c r="E156" s="82" t="s">
        <v>1386</v>
      </c>
      <c r="F156" s="88" t="s">
        <v>1377</v>
      </c>
      <c r="G156" s="88" t="s">
        <v>1382</v>
      </c>
      <c r="H156" s="88" t="s">
        <v>3032</v>
      </c>
      <c r="I156" s="83" t="s">
        <v>226</v>
      </c>
      <c r="J156" s="84"/>
      <c r="K156" s="85"/>
      <c r="L156" s="83" t="s">
        <v>551</v>
      </c>
      <c r="M156" s="83" t="s">
        <v>3306</v>
      </c>
      <c r="N156" s="83" t="s">
        <v>226</v>
      </c>
      <c r="O156" s="83" t="s">
        <v>226</v>
      </c>
      <c r="P156" s="83" t="s">
        <v>60</v>
      </c>
    </row>
    <row r="157" spans="1:16" ht="123.75" x14ac:dyDescent="0.2">
      <c r="A157" s="62" t="s">
        <v>1713</v>
      </c>
      <c r="B157" s="74">
        <v>345</v>
      </c>
      <c r="C157" s="74">
        <v>101</v>
      </c>
      <c r="D157" s="74">
        <v>176</v>
      </c>
      <c r="E157" s="74" t="s">
        <v>1841</v>
      </c>
      <c r="F157" s="92" t="s">
        <v>1834</v>
      </c>
      <c r="G157" s="92" t="s">
        <v>460</v>
      </c>
      <c r="H157" s="92" t="s">
        <v>3033</v>
      </c>
      <c r="I157" s="48" t="s">
        <v>226</v>
      </c>
      <c r="J157" s="78"/>
      <c r="K157" s="79"/>
      <c r="L157" s="48"/>
      <c r="M157" s="48" t="s">
        <v>3306</v>
      </c>
      <c r="N157" s="48" t="s">
        <v>226</v>
      </c>
      <c r="O157" s="48" t="s">
        <v>226</v>
      </c>
      <c r="P157" s="48" t="s">
        <v>60</v>
      </c>
    </row>
    <row r="158" spans="1:16" ht="90" collapsed="1" x14ac:dyDescent="0.2">
      <c r="A158" s="81" t="s">
        <v>1207</v>
      </c>
      <c r="B158" s="82">
        <v>89</v>
      </c>
      <c r="C158" s="82">
        <v>104</v>
      </c>
      <c r="D158" s="82">
        <v>177</v>
      </c>
      <c r="E158" s="82" t="s">
        <v>1389</v>
      </c>
      <c r="F158" s="88" t="s">
        <v>1384</v>
      </c>
      <c r="G158" s="88" t="s">
        <v>1385</v>
      </c>
      <c r="H158" s="88" t="s">
        <v>3034</v>
      </c>
      <c r="I158" s="83" t="s">
        <v>226</v>
      </c>
      <c r="J158" s="84"/>
      <c r="K158" s="85"/>
      <c r="L158" s="83" t="s">
        <v>229</v>
      </c>
      <c r="M158" s="83" t="s">
        <v>3306</v>
      </c>
      <c r="N158" s="83" t="s">
        <v>226</v>
      </c>
      <c r="O158" s="83" t="s">
        <v>226</v>
      </c>
      <c r="P158" s="83" t="s">
        <v>60</v>
      </c>
    </row>
    <row r="159" spans="1:16" ht="67.5" x14ac:dyDescent="0.2">
      <c r="A159" s="62" t="s">
        <v>1713</v>
      </c>
      <c r="B159" s="74">
        <v>346</v>
      </c>
      <c r="C159" s="74">
        <v>103</v>
      </c>
      <c r="D159" s="74">
        <v>178</v>
      </c>
      <c r="E159" s="74" t="s">
        <v>1850</v>
      </c>
      <c r="F159" s="92" t="s">
        <v>1842</v>
      </c>
      <c r="G159" s="92" t="s">
        <v>464</v>
      </c>
      <c r="H159" s="92" t="s">
        <v>3035</v>
      </c>
      <c r="I159" s="48" t="s">
        <v>226</v>
      </c>
      <c r="J159" s="78"/>
      <c r="K159" s="79"/>
      <c r="L159" s="48"/>
      <c r="M159" s="48" t="s">
        <v>3306</v>
      </c>
      <c r="N159" s="48" t="s">
        <v>226</v>
      </c>
      <c r="O159" s="48" t="s">
        <v>226</v>
      </c>
      <c r="P159" s="48" t="s">
        <v>60</v>
      </c>
    </row>
    <row r="160" spans="1:16" ht="270" collapsed="1" x14ac:dyDescent="0.2">
      <c r="A160" s="81" t="s">
        <v>1207</v>
      </c>
      <c r="B160" s="82">
        <v>90</v>
      </c>
      <c r="C160" s="82">
        <v>94</v>
      </c>
      <c r="D160" s="82">
        <v>179</v>
      </c>
      <c r="E160" s="82" t="s">
        <v>1391</v>
      </c>
      <c r="F160" s="88" t="s">
        <v>1387</v>
      </c>
      <c r="G160" s="88" t="s">
        <v>1388</v>
      </c>
      <c r="H160" s="88" t="s">
        <v>3036</v>
      </c>
      <c r="I160" s="83" t="s">
        <v>55</v>
      </c>
      <c r="J160" s="84"/>
      <c r="K160" s="85"/>
      <c r="L160" s="83" t="s">
        <v>104</v>
      </c>
      <c r="M160" s="83" t="s">
        <v>3369</v>
      </c>
      <c r="N160" s="83" t="s">
        <v>44</v>
      </c>
      <c r="O160" s="83" t="s">
        <v>55</v>
      </c>
      <c r="P160" s="83" t="s">
        <v>60</v>
      </c>
    </row>
    <row r="161" spans="1:16" ht="45" x14ac:dyDescent="0.2">
      <c r="A161" s="62" t="s">
        <v>1713</v>
      </c>
      <c r="B161" s="74">
        <v>347</v>
      </c>
      <c r="C161" s="74">
        <v>93</v>
      </c>
      <c r="D161" s="74">
        <v>180</v>
      </c>
      <c r="E161" s="74" t="s">
        <v>1844</v>
      </c>
      <c r="F161" s="92" t="s">
        <v>1834</v>
      </c>
      <c r="G161" s="93" t="s">
        <v>2551</v>
      </c>
      <c r="H161" s="92" t="s">
        <v>2890</v>
      </c>
      <c r="I161" s="75" t="s">
        <v>78</v>
      </c>
      <c r="J161" s="76" t="s">
        <v>61</v>
      </c>
      <c r="K161" s="77"/>
      <c r="L161" s="75"/>
      <c r="M161" s="75" t="s">
        <v>3306</v>
      </c>
      <c r="N161" s="48" t="s">
        <v>78</v>
      </c>
      <c r="O161" s="48" t="s">
        <v>78</v>
      </c>
      <c r="P161" s="48"/>
    </row>
    <row r="162" spans="1:16" ht="213.75" collapsed="1" x14ac:dyDescent="0.2">
      <c r="A162" s="81" t="s">
        <v>1207</v>
      </c>
      <c r="B162" s="82">
        <v>91</v>
      </c>
      <c r="C162" s="82">
        <v>96</v>
      </c>
      <c r="D162" s="82">
        <v>181</v>
      </c>
      <c r="E162" s="82" t="s">
        <v>1393</v>
      </c>
      <c r="F162" s="88" t="s">
        <v>1387</v>
      </c>
      <c r="G162" s="88" t="s">
        <v>1390</v>
      </c>
      <c r="H162" s="88" t="s">
        <v>3037</v>
      </c>
      <c r="I162" s="83" t="s">
        <v>55</v>
      </c>
      <c r="J162" s="84"/>
      <c r="K162" s="85"/>
      <c r="L162" s="83" t="s">
        <v>104</v>
      </c>
      <c r="M162" s="83" t="s">
        <v>3370</v>
      </c>
      <c r="N162" s="83" t="s">
        <v>44</v>
      </c>
      <c r="O162" s="83" t="s">
        <v>55</v>
      </c>
      <c r="P162" s="83" t="s">
        <v>60</v>
      </c>
    </row>
    <row r="163" spans="1:16" ht="45" x14ac:dyDescent="0.2">
      <c r="A163" s="62" t="s">
        <v>1713</v>
      </c>
      <c r="B163" s="74">
        <v>348</v>
      </c>
      <c r="C163" s="74">
        <v>95</v>
      </c>
      <c r="D163" s="74">
        <v>182</v>
      </c>
      <c r="E163" s="74" t="s">
        <v>1845</v>
      </c>
      <c r="F163" s="92" t="s">
        <v>1834</v>
      </c>
      <c r="G163" s="93" t="s">
        <v>2552</v>
      </c>
      <c r="H163" s="92" t="s">
        <v>2890</v>
      </c>
      <c r="I163" s="75" t="s">
        <v>78</v>
      </c>
      <c r="J163" s="76" t="s">
        <v>61</v>
      </c>
      <c r="K163" s="77"/>
      <c r="L163" s="75"/>
      <c r="M163" s="75" t="s">
        <v>3306</v>
      </c>
      <c r="N163" s="48" t="s">
        <v>78</v>
      </c>
      <c r="O163" s="48" t="s">
        <v>78</v>
      </c>
      <c r="P163" s="48"/>
    </row>
    <row r="164" spans="1:16" ht="157.5" collapsed="1" x14ac:dyDescent="0.2">
      <c r="A164" s="81" t="s">
        <v>1207</v>
      </c>
      <c r="B164" s="82">
        <v>92</v>
      </c>
      <c r="C164" s="82">
        <v>98</v>
      </c>
      <c r="D164" s="82">
        <v>183</v>
      </c>
      <c r="E164" s="82" t="s">
        <v>1396</v>
      </c>
      <c r="F164" s="88" t="s">
        <v>1387</v>
      </c>
      <c r="G164" s="88" t="s">
        <v>1392</v>
      </c>
      <c r="H164" s="88" t="s">
        <v>3038</v>
      </c>
      <c r="I164" s="83" t="s">
        <v>226</v>
      </c>
      <c r="J164" s="84"/>
      <c r="K164" s="85"/>
      <c r="L164" s="83" t="s">
        <v>204</v>
      </c>
      <c r="M164" s="83" t="s">
        <v>3371</v>
      </c>
      <c r="N164" s="83" t="s">
        <v>226</v>
      </c>
      <c r="O164" s="83" t="s">
        <v>226</v>
      </c>
      <c r="P164" s="83" t="s">
        <v>60</v>
      </c>
    </row>
    <row r="165" spans="1:16" ht="45" x14ac:dyDescent="0.2">
      <c r="A165" s="62" t="s">
        <v>1713</v>
      </c>
      <c r="B165" s="74">
        <v>349</v>
      </c>
      <c r="C165" s="74">
        <v>97</v>
      </c>
      <c r="D165" s="74">
        <v>184</v>
      </c>
      <c r="E165" s="74" t="s">
        <v>1839</v>
      </c>
      <c r="F165" s="92" t="s">
        <v>1834</v>
      </c>
      <c r="G165" s="93" t="s">
        <v>2553</v>
      </c>
      <c r="H165" s="92" t="s">
        <v>2890</v>
      </c>
      <c r="I165" s="75" t="s">
        <v>78</v>
      </c>
      <c r="J165" s="76" t="s">
        <v>61</v>
      </c>
      <c r="K165" s="77"/>
      <c r="L165" s="75"/>
      <c r="M165" s="75" t="s">
        <v>3306</v>
      </c>
      <c r="N165" s="48" t="s">
        <v>78</v>
      </c>
      <c r="O165" s="48" t="s">
        <v>78</v>
      </c>
      <c r="P165" s="48"/>
    </row>
    <row r="166" spans="1:16" ht="78.75" collapsed="1" x14ac:dyDescent="0.2">
      <c r="A166" s="81" t="s">
        <v>1207</v>
      </c>
      <c r="B166" s="82">
        <v>93</v>
      </c>
      <c r="C166" s="82">
        <v>114</v>
      </c>
      <c r="D166" s="82">
        <v>185</v>
      </c>
      <c r="E166" s="82" t="s">
        <v>1398</v>
      </c>
      <c r="F166" s="88" t="s">
        <v>1394</v>
      </c>
      <c r="G166" s="88" t="s">
        <v>1395</v>
      </c>
      <c r="H166" s="88" t="s">
        <v>3039</v>
      </c>
      <c r="I166" s="83" t="s">
        <v>55</v>
      </c>
      <c r="J166" s="84"/>
      <c r="K166" s="85"/>
      <c r="L166" s="83" t="s">
        <v>56</v>
      </c>
      <c r="M166" s="83" t="s">
        <v>3372</v>
      </c>
      <c r="N166" s="83" t="s">
        <v>44</v>
      </c>
      <c r="O166" s="83" t="s">
        <v>55</v>
      </c>
      <c r="P166" s="83" t="s">
        <v>60</v>
      </c>
    </row>
    <row r="167" spans="1:16" ht="56.25" x14ac:dyDescent="0.2">
      <c r="A167" s="62" t="s">
        <v>1713</v>
      </c>
      <c r="B167" s="74">
        <v>350</v>
      </c>
      <c r="C167" s="74">
        <v>113</v>
      </c>
      <c r="D167" s="74">
        <v>186</v>
      </c>
      <c r="E167" s="74" t="s">
        <v>1848</v>
      </c>
      <c r="F167" s="92" t="s">
        <v>1847</v>
      </c>
      <c r="G167" s="92" t="s">
        <v>477</v>
      </c>
      <c r="H167" s="92" t="s">
        <v>3040</v>
      </c>
      <c r="I167" s="48" t="s">
        <v>686</v>
      </c>
      <c r="J167" s="78"/>
      <c r="K167" s="79"/>
      <c r="L167" s="48"/>
      <c r="M167" s="48" t="s">
        <v>3306</v>
      </c>
      <c r="N167" s="48" t="s">
        <v>126</v>
      </c>
      <c r="O167" s="48" t="s">
        <v>686</v>
      </c>
      <c r="P167" s="48" t="s">
        <v>60</v>
      </c>
    </row>
    <row r="168" spans="1:16" ht="45" collapsed="1" x14ac:dyDescent="0.2">
      <c r="A168" s="81" t="s">
        <v>1207</v>
      </c>
      <c r="B168" s="82">
        <v>94</v>
      </c>
      <c r="C168" s="82">
        <v>116</v>
      </c>
      <c r="D168" s="82">
        <v>187</v>
      </c>
      <c r="E168" s="82" t="s">
        <v>1400</v>
      </c>
      <c r="F168" s="88" t="s">
        <v>1394</v>
      </c>
      <c r="G168" s="88" t="s">
        <v>1397</v>
      </c>
      <c r="H168" s="88" t="s">
        <v>3041</v>
      </c>
      <c r="I168" s="83" t="s">
        <v>126</v>
      </c>
      <c r="J168" s="84"/>
      <c r="K168" s="85"/>
      <c r="L168" s="83" t="s">
        <v>56</v>
      </c>
      <c r="M168" s="83" t="s">
        <v>3373</v>
      </c>
      <c r="N168" s="83" t="s">
        <v>126</v>
      </c>
      <c r="O168" s="83" t="s">
        <v>126</v>
      </c>
      <c r="P168" s="83" t="s">
        <v>60</v>
      </c>
    </row>
    <row r="169" spans="1:16" ht="45" x14ac:dyDescent="0.2">
      <c r="A169" s="62" t="s">
        <v>1713</v>
      </c>
      <c r="B169" s="74">
        <v>351</v>
      </c>
      <c r="C169" s="74">
        <v>115</v>
      </c>
      <c r="D169" s="74">
        <v>188</v>
      </c>
      <c r="E169" s="74" t="s">
        <v>1849</v>
      </c>
      <c r="F169" s="92" t="s">
        <v>1847</v>
      </c>
      <c r="G169" s="92" t="s">
        <v>481</v>
      </c>
      <c r="H169" s="92" t="s">
        <v>3042</v>
      </c>
      <c r="I169" s="48" t="s">
        <v>226</v>
      </c>
      <c r="J169" s="78"/>
      <c r="K169" s="79"/>
      <c r="L169" s="48"/>
      <c r="M169" s="48" t="s">
        <v>3306</v>
      </c>
      <c r="N169" s="48" t="s">
        <v>226</v>
      </c>
      <c r="O169" s="48" t="s">
        <v>226</v>
      </c>
      <c r="P169" s="48" t="s">
        <v>60</v>
      </c>
    </row>
    <row r="170" spans="1:16" ht="45" collapsed="1" x14ac:dyDescent="0.2">
      <c r="A170" s="81" t="s">
        <v>1207</v>
      </c>
      <c r="B170" s="82">
        <v>95</v>
      </c>
      <c r="C170" s="82">
        <v>118</v>
      </c>
      <c r="D170" s="82">
        <v>189</v>
      </c>
      <c r="E170" s="82" t="s">
        <v>1402</v>
      </c>
      <c r="F170" s="88" t="s">
        <v>1394</v>
      </c>
      <c r="G170" s="88" t="s">
        <v>1399</v>
      </c>
      <c r="H170" s="88" t="s">
        <v>3043</v>
      </c>
      <c r="I170" s="83" t="s">
        <v>126</v>
      </c>
      <c r="J170" s="84"/>
      <c r="K170" s="85"/>
      <c r="L170" s="83" t="s">
        <v>217</v>
      </c>
      <c r="M170" s="83" t="s">
        <v>3373</v>
      </c>
      <c r="N170" s="83" t="s">
        <v>126</v>
      </c>
      <c r="O170" s="83" t="s">
        <v>126</v>
      </c>
      <c r="P170" s="83" t="s">
        <v>60</v>
      </c>
    </row>
    <row r="171" spans="1:16" ht="45" x14ac:dyDescent="0.2">
      <c r="A171" s="62" t="s">
        <v>1713</v>
      </c>
      <c r="B171" s="74">
        <v>352</v>
      </c>
      <c r="C171" s="74">
        <v>117</v>
      </c>
      <c r="D171" s="74">
        <v>190</v>
      </c>
      <c r="E171" s="74" t="s">
        <v>1924</v>
      </c>
      <c r="F171" s="92" t="s">
        <v>1847</v>
      </c>
      <c r="G171" s="92" t="s">
        <v>486</v>
      </c>
      <c r="H171" s="92" t="s">
        <v>3044</v>
      </c>
      <c r="I171" s="48" t="s">
        <v>226</v>
      </c>
      <c r="J171" s="78"/>
      <c r="K171" s="79"/>
      <c r="L171" s="48"/>
      <c r="M171" s="48" t="s">
        <v>3306</v>
      </c>
      <c r="N171" s="48" t="s">
        <v>226</v>
      </c>
      <c r="O171" s="48" t="s">
        <v>226</v>
      </c>
      <c r="P171" s="48" t="s">
        <v>60</v>
      </c>
    </row>
    <row r="172" spans="1:16" ht="180" collapsed="1" x14ac:dyDescent="0.2">
      <c r="A172" s="81" t="s">
        <v>1207</v>
      </c>
      <c r="B172" s="82">
        <v>96</v>
      </c>
      <c r="C172" s="82">
        <v>106</v>
      </c>
      <c r="D172" s="82">
        <v>191</v>
      </c>
      <c r="E172" s="82" t="s">
        <v>1405</v>
      </c>
      <c r="F172" s="88" t="s">
        <v>1394</v>
      </c>
      <c r="G172" s="88" t="s">
        <v>1401</v>
      </c>
      <c r="H172" s="88" t="s">
        <v>3045</v>
      </c>
      <c r="I172" s="83" t="s">
        <v>226</v>
      </c>
      <c r="J172" s="84"/>
      <c r="K172" s="85"/>
      <c r="L172" s="83" t="s">
        <v>204</v>
      </c>
      <c r="M172" s="83" t="s">
        <v>3374</v>
      </c>
      <c r="N172" s="83" t="s">
        <v>226</v>
      </c>
      <c r="O172" s="83" t="s">
        <v>226</v>
      </c>
      <c r="P172" s="83" t="s">
        <v>60</v>
      </c>
    </row>
    <row r="173" spans="1:16" ht="45" x14ac:dyDescent="0.2">
      <c r="A173" s="62" t="s">
        <v>1713</v>
      </c>
      <c r="B173" s="74">
        <v>353</v>
      </c>
      <c r="C173" s="74">
        <v>105</v>
      </c>
      <c r="D173" s="74">
        <v>192</v>
      </c>
      <c r="E173" s="74" t="s">
        <v>1851</v>
      </c>
      <c r="F173" s="92" t="s">
        <v>1847</v>
      </c>
      <c r="G173" s="93" t="s">
        <v>2554</v>
      </c>
      <c r="H173" s="92" t="s">
        <v>2890</v>
      </c>
      <c r="I173" s="75" t="s">
        <v>78</v>
      </c>
      <c r="J173" s="76" t="s">
        <v>61</v>
      </c>
      <c r="K173" s="77"/>
      <c r="L173" s="75"/>
      <c r="M173" s="75" t="s">
        <v>3306</v>
      </c>
      <c r="N173" s="48" t="s">
        <v>78</v>
      </c>
      <c r="O173" s="48" t="s">
        <v>78</v>
      </c>
      <c r="P173" s="48"/>
    </row>
    <row r="174" spans="1:16" ht="112.5" collapsed="1" x14ac:dyDescent="0.2">
      <c r="A174" s="81" t="s">
        <v>1207</v>
      </c>
      <c r="B174" s="82">
        <v>97</v>
      </c>
      <c r="C174" s="82">
        <v>108</v>
      </c>
      <c r="D174" s="82">
        <v>193</v>
      </c>
      <c r="E174" s="82" t="s">
        <v>1407</v>
      </c>
      <c r="F174" s="88" t="s">
        <v>1403</v>
      </c>
      <c r="G174" s="88" t="s">
        <v>1404</v>
      </c>
      <c r="H174" s="88" t="s">
        <v>3046</v>
      </c>
      <c r="I174" s="83" t="s">
        <v>226</v>
      </c>
      <c r="J174" s="84"/>
      <c r="K174" s="85"/>
      <c r="L174" s="83" t="s">
        <v>56</v>
      </c>
      <c r="M174" s="83" t="s">
        <v>3375</v>
      </c>
      <c r="N174" s="83" t="s">
        <v>226</v>
      </c>
      <c r="O174" s="83" t="s">
        <v>226</v>
      </c>
      <c r="P174" s="83" t="s">
        <v>60</v>
      </c>
    </row>
    <row r="175" spans="1:16" ht="45" x14ac:dyDescent="0.2">
      <c r="A175" s="62" t="s">
        <v>1713</v>
      </c>
      <c r="B175" s="74">
        <v>354</v>
      </c>
      <c r="C175" s="74">
        <v>107</v>
      </c>
      <c r="D175" s="74">
        <v>194</v>
      </c>
      <c r="E175" s="74" t="s">
        <v>1852</v>
      </c>
      <c r="F175" s="92" t="s">
        <v>1847</v>
      </c>
      <c r="G175" s="93" t="s">
        <v>2555</v>
      </c>
      <c r="H175" s="92" t="s">
        <v>2890</v>
      </c>
      <c r="I175" s="75" t="s">
        <v>78</v>
      </c>
      <c r="J175" s="76" t="s">
        <v>61</v>
      </c>
      <c r="K175" s="77"/>
      <c r="L175" s="75"/>
      <c r="M175" s="75" t="s">
        <v>3306</v>
      </c>
      <c r="N175" s="48" t="s">
        <v>78</v>
      </c>
      <c r="O175" s="48" t="s">
        <v>78</v>
      </c>
      <c r="P175" s="48"/>
    </row>
    <row r="176" spans="1:16" ht="112.5" collapsed="1" x14ac:dyDescent="0.2">
      <c r="A176" s="81" t="s">
        <v>1207</v>
      </c>
      <c r="B176" s="82">
        <v>98</v>
      </c>
      <c r="C176" s="82">
        <v>110</v>
      </c>
      <c r="D176" s="82">
        <v>195</v>
      </c>
      <c r="E176" s="82" t="s">
        <v>1409</v>
      </c>
      <c r="F176" s="88" t="s">
        <v>1403</v>
      </c>
      <c r="G176" s="88" t="s">
        <v>1406</v>
      </c>
      <c r="H176" s="88" t="s">
        <v>3047</v>
      </c>
      <c r="I176" s="83" t="s">
        <v>226</v>
      </c>
      <c r="J176" s="84"/>
      <c r="K176" s="85"/>
      <c r="L176" s="83" t="s">
        <v>296</v>
      </c>
      <c r="M176" s="83" t="s">
        <v>3376</v>
      </c>
      <c r="N176" s="83" t="s">
        <v>226</v>
      </c>
      <c r="O176" s="83" t="s">
        <v>226</v>
      </c>
      <c r="P176" s="83" t="s">
        <v>60</v>
      </c>
    </row>
    <row r="177" spans="1:16" ht="45" x14ac:dyDescent="0.2">
      <c r="A177" s="62" t="s">
        <v>1713</v>
      </c>
      <c r="B177" s="74">
        <v>355</v>
      </c>
      <c r="C177" s="74">
        <v>109</v>
      </c>
      <c r="D177" s="74">
        <v>196</v>
      </c>
      <c r="E177" s="74" t="s">
        <v>1853</v>
      </c>
      <c r="F177" s="92" t="s">
        <v>1847</v>
      </c>
      <c r="G177" s="93" t="s">
        <v>2556</v>
      </c>
      <c r="H177" s="92" t="s">
        <v>2890</v>
      </c>
      <c r="I177" s="75" t="s">
        <v>78</v>
      </c>
      <c r="J177" s="76" t="s">
        <v>61</v>
      </c>
      <c r="K177" s="77"/>
      <c r="L177" s="75"/>
      <c r="M177" s="75" t="s">
        <v>3306</v>
      </c>
      <c r="N177" s="48" t="s">
        <v>78</v>
      </c>
      <c r="O177" s="48" t="s">
        <v>78</v>
      </c>
      <c r="P177" s="48"/>
    </row>
    <row r="178" spans="1:16" ht="157.5" collapsed="1" x14ac:dyDescent="0.2">
      <c r="A178" s="81" t="s">
        <v>1207</v>
      </c>
      <c r="B178" s="82">
        <v>99</v>
      </c>
      <c r="C178" s="82">
        <v>112</v>
      </c>
      <c r="D178" s="82">
        <v>197</v>
      </c>
      <c r="E178" s="82" t="s">
        <v>1412</v>
      </c>
      <c r="F178" s="88" t="s">
        <v>1403</v>
      </c>
      <c r="G178" s="88" t="s">
        <v>1408</v>
      </c>
      <c r="H178" s="88" t="s">
        <v>3048</v>
      </c>
      <c r="I178" s="83" t="s">
        <v>226</v>
      </c>
      <c r="J178" s="84"/>
      <c r="K178" s="85"/>
      <c r="L178" s="83" t="s">
        <v>204</v>
      </c>
      <c r="M178" s="83" t="s">
        <v>3377</v>
      </c>
      <c r="N178" s="83" t="s">
        <v>226</v>
      </c>
      <c r="O178" s="83" t="s">
        <v>226</v>
      </c>
      <c r="P178" s="83" t="s">
        <v>60</v>
      </c>
    </row>
    <row r="179" spans="1:16" ht="45" x14ac:dyDescent="0.2">
      <c r="A179" s="62" t="s">
        <v>1713</v>
      </c>
      <c r="B179" s="74">
        <v>356</v>
      </c>
      <c r="C179" s="74">
        <v>111</v>
      </c>
      <c r="D179" s="74">
        <v>198</v>
      </c>
      <c r="E179" s="74" t="s">
        <v>1846</v>
      </c>
      <c r="F179" s="92" t="s">
        <v>1847</v>
      </c>
      <c r="G179" s="93" t="s">
        <v>2557</v>
      </c>
      <c r="H179" s="92" t="s">
        <v>2890</v>
      </c>
      <c r="I179" s="75" t="s">
        <v>78</v>
      </c>
      <c r="J179" s="76" t="s">
        <v>61</v>
      </c>
      <c r="K179" s="77"/>
      <c r="L179" s="75"/>
      <c r="M179" s="75" t="s">
        <v>3306</v>
      </c>
      <c r="N179" s="48" t="s">
        <v>78</v>
      </c>
      <c r="O179" s="48" t="s">
        <v>78</v>
      </c>
      <c r="P179" s="48"/>
    </row>
    <row r="180" spans="1:16" ht="101.25" collapsed="1" x14ac:dyDescent="0.2">
      <c r="A180" s="81" t="s">
        <v>1207</v>
      </c>
      <c r="B180" s="82">
        <v>100</v>
      </c>
      <c r="C180" s="82">
        <v>80</v>
      </c>
      <c r="D180" s="82">
        <v>199</v>
      </c>
      <c r="E180" s="82" t="s">
        <v>1414</v>
      </c>
      <c r="F180" s="88" t="s">
        <v>1410</v>
      </c>
      <c r="G180" s="88" t="s">
        <v>1411</v>
      </c>
      <c r="H180" s="88" t="s">
        <v>3049</v>
      </c>
      <c r="I180" s="83" t="s">
        <v>55</v>
      </c>
      <c r="J180" s="84"/>
      <c r="K180" s="85"/>
      <c r="L180" s="83" t="s">
        <v>217</v>
      </c>
      <c r="M180" s="83" t="s">
        <v>3378</v>
      </c>
      <c r="N180" s="83" t="s">
        <v>44</v>
      </c>
      <c r="O180" s="83" t="s">
        <v>55</v>
      </c>
      <c r="P180" s="83" t="s">
        <v>2035</v>
      </c>
    </row>
    <row r="181" spans="1:16" ht="78.75" x14ac:dyDescent="0.2">
      <c r="A181" s="62" t="s">
        <v>1713</v>
      </c>
      <c r="B181" s="74">
        <v>357</v>
      </c>
      <c r="C181" s="74">
        <v>79</v>
      </c>
      <c r="D181" s="74">
        <v>200</v>
      </c>
      <c r="E181" s="74" t="s">
        <v>1831</v>
      </c>
      <c r="F181" s="92" t="s">
        <v>1832</v>
      </c>
      <c r="G181" s="92" t="s">
        <v>498</v>
      </c>
      <c r="H181" s="92" t="s">
        <v>3050</v>
      </c>
      <c r="I181" s="48" t="s">
        <v>126</v>
      </c>
      <c r="J181" s="78"/>
      <c r="K181" s="79"/>
      <c r="L181" s="48"/>
      <c r="M181" s="48" t="s">
        <v>3306</v>
      </c>
      <c r="N181" s="48" t="s">
        <v>126</v>
      </c>
      <c r="O181" s="48" t="s">
        <v>126</v>
      </c>
      <c r="P181" s="48" t="s">
        <v>2035</v>
      </c>
    </row>
    <row r="182" spans="1:16" ht="67.5" collapsed="1" x14ac:dyDescent="0.2">
      <c r="A182" s="81" t="s">
        <v>1207</v>
      </c>
      <c r="B182" s="82">
        <v>101</v>
      </c>
      <c r="C182" s="82">
        <v>78</v>
      </c>
      <c r="D182" s="82">
        <v>201</v>
      </c>
      <c r="E182" s="82" t="s">
        <v>1416</v>
      </c>
      <c r="F182" s="88" t="s">
        <v>1410</v>
      </c>
      <c r="G182" s="88" t="s">
        <v>1413</v>
      </c>
      <c r="H182" s="88" t="s">
        <v>3051</v>
      </c>
      <c r="I182" s="83" t="s">
        <v>126</v>
      </c>
      <c r="J182" s="84"/>
      <c r="K182" s="85"/>
      <c r="L182" s="83" t="s">
        <v>240</v>
      </c>
      <c r="M182" s="83" t="s">
        <v>3379</v>
      </c>
      <c r="N182" s="83" t="s">
        <v>126</v>
      </c>
      <c r="O182" s="83" t="s">
        <v>126</v>
      </c>
      <c r="P182" s="83" t="s">
        <v>2035</v>
      </c>
    </row>
    <row r="183" spans="1:16" ht="78.75" x14ac:dyDescent="0.2">
      <c r="A183" s="62" t="s">
        <v>1713</v>
      </c>
      <c r="B183" s="74">
        <v>358</v>
      </c>
      <c r="C183" s="74">
        <v>77</v>
      </c>
      <c r="D183" s="74">
        <v>202</v>
      </c>
      <c r="E183" s="74" t="s">
        <v>1854</v>
      </c>
      <c r="F183" s="92" t="s">
        <v>1856</v>
      </c>
      <c r="G183" s="92" t="s">
        <v>503</v>
      </c>
      <c r="H183" s="92" t="s">
        <v>3052</v>
      </c>
      <c r="I183" s="48" t="s">
        <v>126</v>
      </c>
      <c r="J183" s="78"/>
      <c r="K183" s="79"/>
      <c r="L183" s="48"/>
      <c r="M183" s="48" t="s">
        <v>3306</v>
      </c>
      <c r="N183" s="48" t="s">
        <v>126</v>
      </c>
      <c r="O183" s="48" t="s">
        <v>126</v>
      </c>
      <c r="P183" s="48" t="s">
        <v>2035</v>
      </c>
    </row>
    <row r="184" spans="1:16" ht="56.25" collapsed="1" x14ac:dyDescent="0.2">
      <c r="A184" s="81" t="s">
        <v>1207</v>
      </c>
      <c r="B184" s="82">
        <v>102</v>
      </c>
      <c r="C184" s="82">
        <v>462</v>
      </c>
      <c r="D184" s="82">
        <v>203</v>
      </c>
      <c r="E184" s="82" t="s">
        <v>1418</v>
      </c>
      <c r="F184" s="88" t="s">
        <v>1410</v>
      </c>
      <c r="G184" s="88" t="s">
        <v>1415</v>
      </c>
      <c r="H184" s="88" t="s">
        <v>3053</v>
      </c>
      <c r="I184" s="83" t="s">
        <v>226</v>
      </c>
      <c r="J184" s="84"/>
      <c r="K184" s="85"/>
      <c r="L184" s="83" t="s">
        <v>229</v>
      </c>
      <c r="M184" s="83" t="s">
        <v>3306</v>
      </c>
      <c r="N184" s="83" t="s">
        <v>226</v>
      </c>
      <c r="O184" s="83" t="s">
        <v>226</v>
      </c>
      <c r="P184" s="83" t="s">
        <v>60</v>
      </c>
    </row>
    <row r="185" spans="1:16" ht="56.25" x14ac:dyDescent="0.2">
      <c r="A185" s="62" t="s">
        <v>1713</v>
      </c>
      <c r="B185" s="74">
        <v>359</v>
      </c>
      <c r="C185" s="74">
        <v>461</v>
      </c>
      <c r="D185" s="74">
        <v>204</v>
      </c>
      <c r="E185" s="74" t="s">
        <v>2030</v>
      </c>
      <c r="F185" s="92" t="s">
        <v>1759</v>
      </c>
      <c r="G185" s="92" t="s">
        <v>507</v>
      </c>
      <c r="H185" s="92" t="s">
        <v>3054</v>
      </c>
      <c r="I185" s="48" t="s">
        <v>226</v>
      </c>
      <c r="J185" s="78"/>
      <c r="K185" s="79"/>
      <c r="L185" s="48"/>
      <c r="M185" s="48" t="s">
        <v>3306</v>
      </c>
      <c r="N185" s="48" t="s">
        <v>226</v>
      </c>
      <c r="O185" s="48" t="s">
        <v>226</v>
      </c>
      <c r="P185" s="48" t="s">
        <v>60</v>
      </c>
    </row>
    <row r="186" spans="1:16" ht="56.25" collapsed="1" x14ac:dyDescent="0.2">
      <c r="A186" s="81" t="s">
        <v>1207</v>
      </c>
      <c r="B186" s="82">
        <v>103</v>
      </c>
      <c r="C186" s="82">
        <v>84</v>
      </c>
      <c r="D186" s="82">
        <v>205</v>
      </c>
      <c r="E186" s="82" t="s">
        <v>1420</v>
      </c>
      <c r="F186" s="88" t="s">
        <v>1410</v>
      </c>
      <c r="G186" s="88" t="s">
        <v>1417</v>
      </c>
      <c r="H186" s="88" t="s">
        <v>3055</v>
      </c>
      <c r="I186" s="83" t="s">
        <v>126</v>
      </c>
      <c r="J186" s="84"/>
      <c r="K186" s="85"/>
      <c r="L186" s="83" t="s">
        <v>229</v>
      </c>
      <c r="M186" s="83" t="s">
        <v>3380</v>
      </c>
      <c r="N186" s="83" t="s">
        <v>126</v>
      </c>
      <c r="O186" s="83" t="s">
        <v>126</v>
      </c>
      <c r="P186" s="83" t="s">
        <v>2035</v>
      </c>
    </row>
    <row r="187" spans="1:16" ht="78.75" x14ac:dyDescent="0.2">
      <c r="A187" s="62" t="s">
        <v>1713</v>
      </c>
      <c r="B187" s="74">
        <v>360</v>
      </c>
      <c r="C187" s="74">
        <v>83</v>
      </c>
      <c r="D187" s="74">
        <v>206</v>
      </c>
      <c r="E187" s="74" t="s">
        <v>1859</v>
      </c>
      <c r="F187" s="92" t="s">
        <v>1832</v>
      </c>
      <c r="G187" s="92" t="s">
        <v>513</v>
      </c>
      <c r="H187" s="92" t="s">
        <v>3056</v>
      </c>
      <c r="I187" s="48" t="s">
        <v>126</v>
      </c>
      <c r="J187" s="78"/>
      <c r="K187" s="79"/>
      <c r="L187" s="48"/>
      <c r="M187" s="48" t="s">
        <v>3306</v>
      </c>
      <c r="N187" s="48" t="s">
        <v>126</v>
      </c>
      <c r="O187" s="48" t="s">
        <v>126</v>
      </c>
      <c r="P187" s="48" t="s">
        <v>2035</v>
      </c>
    </row>
    <row r="188" spans="1:16" ht="45" collapsed="1" x14ac:dyDescent="0.2">
      <c r="A188" s="81" t="s">
        <v>1207</v>
      </c>
      <c r="B188" s="82">
        <v>104</v>
      </c>
      <c r="C188" s="82">
        <v>86</v>
      </c>
      <c r="D188" s="82">
        <v>207</v>
      </c>
      <c r="E188" s="82" t="s">
        <v>1422</v>
      </c>
      <c r="F188" s="88" t="s">
        <v>1410</v>
      </c>
      <c r="G188" s="88" t="s">
        <v>1419</v>
      </c>
      <c r="H188" s="88" t="s">
        <v>3057</v>
      </c>
      <c r="I188" s="83" t="s">
        <v>226</v>
      </c>
      <c r="J188" s="84"/>
      <c r="K188" s="85"/>
      <c r="L188" s="83" t="s">
        <v>518</v>
      </c>
      <c r="M188" s="83" t="s">
        <v>3381</v>
      </c>
      <c r="N188" s="83" t="s">
        <v>226</v>
      </c>
      <c r="O188" s="83" t="s">
        <v>226</v>
      </c>
      <c r="P188" s="83" t="s">
        <v>2035</v>
      </c>
    </row>
    <row r="189" spans="1:16" ht="78.75" x14ac:dyDescent="0.2">
      <c r="A189" s="62" t="s">
        <v>1713</v>
      </c>
      <c r="B189" s="74">
        <v>361</v>
      </c>
      <c r="C189" s="74">
        <v>85</v>
      </c>
      <c r="D189" s="74">
        <v>208</v>
      </c>
      <c r="E189" s="74" t="s">
        <v>1860</v>
      </c>
      <c r="F189" s="92" t="s">
        <v>1832</v>
      </c>
      <c r="G189" s="92" t="s">
        <v>520</v>
      </c>
      <c r="H189" s="92" t="s">
        <v>3058</v>
      </c>
      <c r="I189" s="48" t="s">
        <v>226</v>
      </c>
      <c r="J189" s="78"/>
      <c r="K189" s="79"/>
      <c r="L189" s="48"/>
      <c r="M189" s="48" t="s">
        <v>3306</v>
      </c>
      <c r="N189" s="48" t="s">
        <v>226</v>
      </c>
      <c r="O189" s="48" t="s">
        <v>226</v>
      </c>
      <c r="P189" s="48" t="s">
        <v>2035</v>
      </c>
    </row>
    <row r="190" spans="1:16" ht="67.5" collapsed="1" x14ac:dyDescent="0.2">
      <c r="A190" s="81" t="s">
        <v>1207</v>
      </c>
      <c r="B190" s="82">
        <v>105</v>
      </c>
      <c r="C190" s="82">
        <v>88</v>
      </c>
      <c r="D190" s="82">
        <v>209</v>
      </c>
      <c r="E190" s="82" t="s">
        <v>1424</v>
      </c>
      <c r="F190" s="88" t="s">
        <v>1410</v>
      </c>
      <c r="G190" s="88" t="s">
        <v>1421</v>
      </c>
      <c r="H190" s="88" t="s">
        <v>3059</v>
      </c>
      <c r="I190" s="83" t="s">
        <v>686</v>
      </c>
      <c r="J190" s="84"/>
      <c r="K190" s="85"/>
      <c r="L190" s="83" t="s">
        <v>296</v>
      </c>
      <c r="M190" s="83" t="s">
        <v>3382</v>
      </c>
      <c r="N190" s="83" t="s">
        <v>126</v>
      </c>
      <c r="O190" s="83" t="s">
        <v>686</v>
      </c>
      <c r="P190" s="83" t="s">
        <v>60</v>
      </c>
    </row>
    <row r="191" spans="1:16" ht="78.75" x14ac:dyDescent="0.2">
      <c r="A191" s="62" t="s">
        <v>1713</v>
      </c>
      <c r="B191" s="74">
        <v>362</v>
      </c>
      <c r="C191" s="74">
        <v>87</v>
      </c>
      <c r="D191" s="74">
        <v>210</v>
      </c>
      <c r="E191" s="74" t="s">
        <v>1833</v>
      </c>
      <c r="F191" s="92" t="s">
        <v>1832</v>
      </c>
      <c r="G191" s="92" t="s">
        <v>525</v>
      </c>
      <c r="H191" s="92" t="s">
        <v>3060</v>
      </c>
      <c r="I191" s="48" t="s">
        <v>226</v>
      </c>
      <c r="J191" s="78"/>
      <c r="K191" s="79"/>
      <c r="L191" s="48"/>
      <c r="M191" s="48" t="s">
        <v>3306</v>
      </c>
      <c r="N191" s="48" t="s">
        <v>226</v>
      </c>
      <c r="O191" s="48" t="s">
        <v>226</v>
      </c>
      <c r="P191" s="48" t="s">
        <v>2035</v>
      </c>
    </row>
    <row r="192" spans="1:16" ht="45" collapsed="1" x14ac:dyDescent="0.2">
      <c r="A192" s="81" t="s">
        <v>1207</v>
      </c>
      <c r="B192" s="82">
        <v>106</v>
      </c>
      <c r="C192" s="82">
        <v>456</v>
      </c>
      <c r="D192" s="82">
        <v>211</v>
      </c>
      <c r="E192" s="82" t="s">
        <v>1426</v>
      </c>
      <c r="F192" s="88" t="s">
        <v>1410</v>
      </c>
      <c r="G192" s="88" t="s">
        <v>1423</v>
      </c>
      <c r="H192" s="88" t="s">
        <v>3061</v>
      </c>
      <c r="I192" s="83" t="s">
        <v>126</v>
      </c>
      <c r="J192" s="84"/>
      <c r="K192" s="85"/>
      <c r="L192" s="83" t="s">
        <v>229</v>
      </c>
      <c r="M192" s="83" t="s">
        <v>3383</v>
      </c>
      <c r="N192" s="83" t="s">
        <v>126</v>
      </c>
      <c r="O192" s="83" t="s">
        <v>126</v>
      </c>
      <c r="P192" s="83" t="s">
        <v>60</v>
      </c>
    </row>
    <row r="193" spans="1:16" ht="56.25" x14ac:dyDescent="0.2">
      <c r="A193" s="62" t="s">
        <v>1713</v>
      </c>
      <c r="B193" s="74">
        <v>363</v>
      </c>
      <c r="C193" s="74">
        <v>455</v>
      </c>
      <c r="D193" s="74">
        <v>212</v>
      </c>
      <c r="E193" s="74" t="s">
        <v>1758</v>
      </c>
      <c r="F193" s="92" t="s">
        <v>1759</v>
      </c>
      <c r="G193" s="92" t="s">
        <v>529</v>
      </c>
      <c r="H193" s="92" t="s">
        <v>3062</v>
      </c>
      <c r="I193" s="48" t="s">
        <v>126</v>
      </c>
      <c r="J193" s="78"/>
      <c r="K193" s="79"/>
      <c r="L193" s="48"/>
      <c r="M193" s="48" t="s">
        <v>3306</v>
      </c>
      <c r="N193" s="48" t="s">
        <v>126</v>
      </c>
      <c r="O193" s="48" t="s">
        <v>126</v>
      </c>
      <c r="P193" s="48" t="s">
        <v>60</v>
      </c>
    </row>
    <row r="194" spans="1:16" ht="157.5" collapsed="1" x14ac:dyDescent="0.2">
      <c r="A194" s="81" t="s">
        <v>1207</v>
      </c>
      <c r="B194" s="82">
        <v>107</v>
      </c>
      <c r="C194" s="82">
        <v>74</v>
      </c>
      <c r="D194" s="82">
        <v>213</v>
      </c>
      <c r="E194" s="82" t="s">
        <v>1428</v>
      </c>
      <c r="F194" s="88" t="s">
        <v>1410</v>
      </c>
      <c r="G194" s="88" t="s">
        <v>1425</v>
      </c>
      <c r="H194" s="88" t="s">
        <v>3063</v>
      </c>
      <c r="I194" s="83" t="s">
        <v>686</v>
      </c>
      <c r="J194" s="84"/>
      <c r="K194" s="85"/>
      <c r="L194" s="83" t="s">
        <v>534</v>
      </c>
      <c r="M194" s="83" t="s">
        <v>3384</v>
      </c>
      <c r="N194" s="83" t="s">
        <v>126</v>
      </c>
      <c r="O194" s="83" t="s">
        <v>686</v>
      </c>
      <c r="P194" s="83" t="s">
        <v>2035</v>
      </c>
    </row>
    <row r="195" spans="1:16" ht="78.75" x14ac:dyDescent="0.2">
      <c r="A195" s="62" t="s">
        <v>1713</v>
      </c>
      <c r="B195" s="74">
        <v>364</v>
      </c>
      <c r="C195" s="74">
        <v>73</v>
      </c>
      <c r="D195" s="74">
        <v>214</v>
      </c>
      <c r="E195" s="74" t="s">
        <v>1863</v>
      </c>
      <c r="F195" s="92" t="s">
        <v>1832</v>
      </c>
      <c r="G195" s="93" t="s">
        <v>2547</v>
      </c>
      <c r="H195" s="92" t="s">
        <v>2890</v>
      </c>
      <c r="I195" s="75" t="s">
        <v>78</v>
      </c>
      <c r="J195" s="76" t="s">
        <v>61</v>
      </c>
      <c r="K195" s="77"/>
      <c r="L195" s="75"/>
      <c r="M195" s="75" t="s">
        <v>3306</v>
      </c>
      <c r="N195" s="48" t="s">
        <v>78</v>
      </c>
      <c r="O195" s="48" t="s">
        <v>78</v>
      </c>
      <c r="P195" s="48" t="s">
        <v>2035</v>
      </c>
    </row>
    <row r="196" spans="1:16" ht="213.75" collapsed="1" x14ac:dyDescent="0.2">
      <c r="A196" s="81" t="s">
        <v>1207</v>
      </c>
      <c r="B196" s="82">
        <v>108</v>
      </c>
      <c r="C196" s="82">
        <v>76</v>
      </c>
      <c r="D196" s="82">
        <v>215</v>
      </c>
      <c r="E196" s="82" t="s">
        <v>1431</v>
      </c>
      <c r="F196" s="88" t="s">
        <v>1410</v>
      </c>
      <c r="G196" s="88" t="s">
        <v>1427</v>
      </c>
      <c r="H196" s="88" t="s">
        <v>3064</v>
      </c>
      <c r="I196" s="83" t="s">
        <v>226</v>
      </c>
      <c r="J196" s="84"/>
      <c r="K196" s="85"/>
      <c r="L196" s="83" t="s">
        <v>153</v>
      </c>
      <c r="M196" s="83" t="s">
        <v>3306</v>
      </c>
      <c r="N196" s="83" t="s">
        <v>226</v>
      </c>
      <c r="O196" s="83" t="s">
        <v>226</v>
      </c>
      <c r="P196" s="83" t="s">
        <v>2035</v>
      </c>
    </row>
    <row r="197" spans="1:16" ht="78.75" x14ac:dyDescent="0.2">
      <c r="A197" s="62" t="s">
        <v>1713</v>
      </c>
      <c r="B197" s="74">
        <v>365</v>
      </c>
      <c r="C197" s="74">
        <v>75</v>
      </c>
      <c r="D197" s="74">
        <v>216</v>
      </c>
      <c r="E197" s="74" t="s">
        <v>1855</v>
      </c>
      <c r="F197" s="92" t="s">
        <v>1832</v>
      </c>
      <c r="G197" s="93" t="s">
        <v>2548</v>
      </c>
      <c r="H197" s="92" t="s">
        <v>2890</v>
      </c>
      <c r="I197" s="75" t="s">
        <v>78</v>
      </c>
      <c r="J197" s="76" t="s">
        <v>61</v>
      </c>
      <c r="K197" s="77"/>
      <c r="L197" s="75"/>
      <c r="M197" s="75" t="s">
        <v>3306</v>
      </c>
      <c r="N197" s="48" t="s">
        <v>78</v>
      </c>
      <c r="O197" s="48" t="s">
        <v>78</v>
      </c>
      <c r="P197" s="48" t="s">
        <v>2035</v>
      </c>
    </row>
    <row r="198" spans="1:16" ht="78.75" collapsed="1" x14ac:dyDescent="0.2">
      <c r="A198" s="81" t="s">
        <v>1207</v>
      </c>
      <c r="B198" s="82">
        <v>109</v>
      </c>
      <c r="C198" s="82">
        <v>156</v>
      </c>
      <c r="D198" s="82">
        <v>217</v>
      </c>
      <c r="E198" s="82" t="s">
        <v>1433</v>
      </c>
      <c r="F198" s="88" t="s">
        <v>1429</v>
      </c>
      <c r="G198" s="88" t="s">
        <v>1430</v>
      </c>
      <c r="H198" s="88" t="s">
        <v>3065</v>
      </c>
      <c r="I198" s="83" t="s">
        <v>55</v>
      </c>
      <c r="J198" s="84"/>
      <c r="K198" s="85"/>
      <c r="L198" s="83" t="s">
        <v>56</v>
      </c>
      <c r="M198" s="83" t="s">
        <v>3385</v>
      </c>
      <c r="N198" s="83" t="s">
        <v>44</v>
      </c>
      <c r="O198" s="83" t="s">
        <v>55</v>
      </c>
      <c r="P198" s="83" t="s">
        <v>60</v>
      </c>
    </row>
    <row r="199" spans="1:16" ht="112.5" x14ac:dyDescent="0.2">
      <c r="A199" s="62" t="s">
        <v>1713</v>
      </c>
      <c r="B199" s="74">
        <v>366</v>
      </c>
      <c r="C199" s="74">
        <v>155</v>
      </c>
      <c r="D199" s="74">
        <v>218</v>
      </c>
      <c r="E199" s="74" t="s">
        <v>1866</v>
      </c>
      <c r="F199" s="92" t="s">
        <v>1865</v>
      </c>
      <c r="G199" s="92" t="s">
        <v>541</v>
      </c>
      <c r="H199" s="92" t="s">
        <v>3066</v>
      </c>
      <c r="I199" s="48" t="s">
        <v>126</v>
      </c>
      <c r="J199" s="78"/>
      <c r="K199" s="79"/>
      <c r="L199" s="48"/>
      <c r="M199" s="48" t="s">
        <v>3306</v>
      </c>
      <c r="N199" s="48" t="s">
        <v>126</v>
      </c>
      <c r="O199" s="48" t="s">
        <v>126</v>
      </c>
      <c r="P199" s="48" t="s">
        <v>60</v>
      </c>
    </row>
    <row r="200" spans="1:16" ht="123.75" collapsed="1" x14ac:dyDescent="0.2">
      <c r="A200" s="81" t="s">
        <v>1207</v>
      </c>
      <c r="B200" s="82">
        <v>110</v>
      </c>
      <c r="C200" s="82">
        <v>158</v>
      </c>
      <c r="D200" s="82">
        <v>219</v>
      </c>
      <c r="E200" s="82" t="s">
        <v>1435</v>
      </c>
      <c r="F200" s="88" t="s">
        <v>1429</v>
      </c>
      <c r="G200" s="88" t="s">
        <v>1432</v>
      </c>
      <c r="H200" s="88" t="s">
        <v>3067</v>
      </c>
      <c r="I200" s="83" t="s">
        <v>55</v>
      </c>
      <c r="J200" s="84"/>
      <c r="K200" s="85"/>
      <c r="L200" s="83" t="s">
        <v>56</v>
      </c>
      <c r="M200" s="83" t="s">
        <v>3386</v>
      </c>
      <c r="N200" s="83" t="s">
        <v>44</v>
      </c>
      <c r="O200" s="83" t="s">
        <v>55</v>
      </c>
      <c r="P200" s="83" t="s">
        <v>60</v>
      </c>
    </row>
    <row r="201" spans="1:16" ht="146.25" x14ac:dyDescent="0.2">
      <c r="A201" s="62" t="s">
        <v>1713</v>
      </c>
      <c r="B201" s="74">
        <v>367</v>
      </c>
      <c r="C201" s="74">
        <v>157</v>
      </c>
      <c r="D201" s="74">
        <v>220</v>
      </c>
      <c r="E201" s="74" t="s">
        <v>1867</v>
      </c>
      <c r="F201" s="92" t="s">
        <v>1865</v>
      </c>
      <c r="G201" s="92" t="s">
        <v>546</v>
      </c>
      <c r="H201" s="92" t="s">
        <v>3068</v>
      </c>
      <c r="I201" s="48" t="s">
        <v>330</v>
      </c>
      <c r="J201" s="78"/>
      <c r="K201" s="79"/>
      <c r="L201" s="48"/>
      <c r="M201" s="48" t="s">
        <v>3306</v>
      </c>
      <c r="N201" s="48" t="s">
        <v>126</v>
      </c>
      <c r="O201" s="48" t="s">
        <v>330</v>
      </c>
      <c r="P201" s="48" t="s">
        <v>60</v>
      </c>
    </row>
    <row r="202" spans="1:16" ht="101.25" collapsed="1" x14ac:dyDescent="0.2">
      <c r="A202" s="81" t="s">
        <v>1207</v>
      </c>
      <c r="B202" s="82">
        <v>111</v>
      </c>
      <c r="C202" s="82">
        <v>160</v>
      </c>
      <c r="D202" s="82">
        <v>221</v>
      </c>
      <c r="E202" s="82" t="s">
        <v>1437</v>
      </c>
      <c r="F202" s="88" t="s">
        <v>1429</v>
      </c>
      <c r="G202" s="88" t="s">
        <v>1434</v>
      </c>
      <c r="H202" s="88" t="s">
        <v>3069</v>
      </c>
      <c r="I202" s="83" t="s">
        <v>126</v>
      </c>
      <c r="J202" s="84"/>
      <c r="K202" s="85"/>
      <c r="L202" s="83" t="s">
        <v>551</v>
      </c>
      <c r="M202" s="83" t="s">
        <v>3387</v>
      </c>
      <c r="N202" s="83" t="s">
        <v>126</v>
      </c>
      <c r="O202" s="83" t="s">
        <v>126</v>
      </c>
      <c r="P202" s="83" t="s">
        <v>60</v>
      </c>
    </row>
    <row r="203" spans="1:16" ht="101.25" x14ac:dyDescent="0.2">
      <c r="A203" s="62" t="s">
        <v>1713</v>
      </c>
      <c r="B203" s="74">
        <v>368</v>
      </c>
      <c r="C203" s="74">
        <v>159</v>
      </c>
      <c r="D203" s="74">
        <v>222</v>
      </c>
      <c r="E203" s="74" t="s">
        <v>1870</v>
      </c>
      <c r="F203" s="92" t="s">
        <v>1865</v>
      </c>
      <c r="G203" s="92" t="s">
        <v>553</v>
      </c>
      <c r="H203" s="92" t="s">
        <v>3070</v>
      </c>
      <c r="I203" s="48" t="s">
        <v>126</v>
      </c>
      <c r="J203" s="78"/>
      <c r="K203" s="79"/>
      <c r="L203" s="48"/>
      <c r="M203" s="48" t="s">
        <v>3306</v>
      </c>
      <c r="N203" s="48" t="s">
        <v>126</v>
      </c>
      <c r="O203" s="48" t="s">
        <v>126</v>
      </c>
      <c r="P203" s="48" t="s">
        <v>60</v>
      </c>
    </row>
    <row r="204" spans="1:16" ht="168.75" collapsed="1" x14ac:dyDescent="0.2">
      <c r="A204" s="81" t="s">
        <v>1207</v>
      </c>
      <c r="B204" s="82">
        <v>112</v>
      </c>
      <c r="C204" s="82">
        <v>164</v>
      </c>
      <c r="D204" s="82">
        <v>223</v>
      </c>
      <c r="E204" s="82" t="s">
        <v>1439</v>
      </c>
      <c r="F204" s="88" t="s">
        <v>1429</v>
      </c>
      <c r="G204" s="88" t="s">
        <v>1436</v>
      </c>
      <c r="H204" s="88" t="s">
        <v>3071</v>
      </c>
      <c r="I204" s="83" t="s">
        <v>55</v>
      </c>
      <c r="J204" s="84"/>
      <c r="K204" s="85"/>
      <c r="L204" s="83" t="s">
        <v>56</v>
      </c>
      <c r="M204" s="83" t="s">
        <v>3388</v>
      </c>
      <c r="N204" s="83" t="s">
        <v>44</v>
      </c>
      <c r="O204" s="83" t="s">
        <v>55</v>
      </c>
      <c r="P204" s="83" t="s">
        <v>60</v>
      </c>
    </row>
    <row r="205" spans="1:16" ht="67.5" x14ac:dyDescent="0.2">
      <c r="A205" s="62" t="s">
        <v>1713</v>
      </c>
      <c r="B205" s="74">
        <v>369</v>
      </c>
      <c r="C205" s="74">
        <v>163</v>
      </c>
      <c r="D205" s="74">
        <v>224</v>
      </c>
      <c r="E205" s="74" t="s">
        <v>1873</v>
      </c>
      <c r="F205" s="92" t="s">
        <v>1869</v>
      </c>
      <c r="G205" s="92" t="s">
        <v>558</v>
      </c>
      <c r="H205" s="92" t="s">
        <v>3072</v>
      </c>
      <c r="I205" s="48" t="s">
        <v>126</v>
      </c>
      <c r="J205" s="78"/>
      <c r="K205" s="79"/>
      <c r="L205" s="48"/>
      <c r="M205" s="48" t="s">
        <v>3306</v>
      </c>
      <c r="N205" s="48" t="s">
        <v>126</v>
      </c>
      <c r="O205" s="48" t="s">
        <v>126</v>
      </c>
      <c r="P205" s="48" t="s">
        <v>60</v>
      </c>
    </row>
    <row r="206" spans="1:16" ht="123.75" collapsed="1" x14ac:dyDescent="0.2">
      <c r="A206" s="81" t="s">
        <v>1207</v>
      </c>
      <c r="B206" s="82">
        <v>113</v>
      </c>
      <c r="C206" s="82">
        <v>162</v>
      </c>
      <c r="D206" s="82">
        <v>225</v>
      </c>
      <c r="E206" s="82" t="s">
        <v>1442</v>
      </c>
      <c r="F206" s="88" t="s">
        <v>1429</v>
      </c>
      <c r="G206" s="88" t="s">
        <v>1438</v>
      </c>
      <c r="H206" s="88" t="s">
        <v>3073</v>
      </c>
      <c r="I206" s="83" t="s">
        <v>55</v>
      </c>
      <c r="J206" s="84"/>
      <c r="K206" s="85"/>
      <c r="L206" s="83" t="s">
        <v>56</v>
      </c>
      <c r="M206" s="83" t="s">
        <v>3389</v>
      </c>
      <c r="N206" s="83" t="s">
        <v>44</v>
      </c>
      <c r="O206" s="83" t="s">
        <v>55</v>
      </c>
      <c r="P206" s="83" t="s">
        <v>60</v>
      </c>
    </row>
    <row r="207" spans="1:16" ht="90" x14ac:dyDescent="0.2">
      <c r="A207" s="62" t="s">
        <v>1713</v>
      </c>
      <c r="B207" s="74">
        <v>370</v>
      </c>
      <c r="C207" s="74">
        <v>161</v>
      </c>
      <c r="D207" s="74">
        <v>226</v>
      </c>
      <c r="E207" s="74" t="s">
        <v>1868</v>
      </c>
      <c r="F207" s="92" t="s">
        <v>1869</v>
      </c>
      <c r="G207" s="92" t="s">
        <v>564</v>
      </c>
      <c r="H207" s="92" t="s">
        <v>3074</v>
      </c>
      <c r="I207" s="48" t="s">
        <v>126</v>
      </c>
      <c r="J207" s="78"/>
      <c r="K207" s="79"/>
      <c r="L207" s="48"/>
      <c r="M207" s="48" t="s">
        <v>3306</v>
      </c>
      <c r="N207" s="48" t="s">
        <v>126</v>
      </c>
      <c r="O207" s="48" t="s">
        <v>126</v>
      </c>
      <c r="P207" s="48" t="s">
        <v>60</v>
      </c>
    </row>
    <row r="208" spans="1:16" ht="45" collapsed="1" x14ac:dyDescent="0.2">
      <c r="A208" s="81" t="s">
        <v>1207</v>
      </c>
      <c r="B208" s="82">
        <v>114</v>
      </c>
      <c r="C208" s="82">
        <v>172</v>
      </c>
      <c r="D208" s="82">
        <v>227</v>
      </c>
      <c r="E208" s="82" t="s">
        <v>1444</v>
      </c>
      <c r="F208" s="88" t="s">
        <v>1440</v>
      </c>
      <c r="G208" s="88" t="s">
        <v>1441</v>
      </c>
      <c r="H208" s="88" t="s">
        <v>3075</v>
      </c>
      <c r="I208" s="83" t="s">
        <v>686</v>
      </c>
      <c r="J208" s="84"/>
      <c r="K208" s="85"/>
      <c r="L208" s="83" t="s">
        <v>240</v>
      </c>
      <c r="M208" s="83" t="s">
        <v>3390</v>
      </c>
      <c r="N208" s="83" t="s">
        <v>126</v>
      </c>
      <c r="O208" s="83" t="s">
        <v>686</v>
      </c>
      <c r="P208" s="83" t="s">
        <v>60</v>
      </c>
    </row>
    <row r="209" spans="1:16" ht="67.5" x14ac:dyDescent="0.2">
      <c r="A209" s="62" t="s">
        <v>1713</v>
      </c>
      <c r="B209" s="74">
        <v>371</v>
      </c>
      <c r="C209" s="74">
        <v>171</v>
      </c>
      <c r="D209" s="74">
        <v>228</v>
      </c>
      <c r="E209" s="74" t="s">
        <v>1876</v>
      </c>
      <c r="F209" s="92" t="s">
        <v>1872</v>
      </c>
      <c r="G209" s="92" t="s">
        <v>569</v>
      </c>
      <c r="H209" s="92" t="s">
        <v>3076</v>
      </c>
      <c r="I209" s="48" t="s">
        <v>126</v>
      </c>
      <c r="J209" s="78"/>
      <c r="K209" s="79"/>
      <c r="L209" s="48"/>
      <c r="M209" s="48" t="s">
        <v>3306</v>
      </c>
      <c r="N209" s="48" t="s">
        <v>126</v>
      </c>
      <c r="O209" s="48" t="s">
        <v>126</v>
      </c>
      <c r="P209" s="48" t="s">
        <v>60</v>
      </c>
    </row>
    <row r="210" spans="1:16" ht="90" x14ac:dyDescent="0.2">
      <c r="A210" s="81" t="s">
        <v>1207</v>
      </c>
      <c r="B210" s="82">
        <v>115</v>
      </c>
      <c r="C210" s="82">
        <v>166</v>
      </c>
      <c r="D210" s="82">
        <v>229</v>
      </c>
      <c r="E210" s="82" t="s">
        <v>1445</v>
      </c>
      <c r="F210" s="88" t="s">
        <v>1440</v>
      </c>
      <c r="G210" s="88" t="s">
        <v>1443</v>
      </c>
      <c r="H210" s="88" t="s">
        <v>3077</v>
      </c>
      <c r="I210" s="83" t="s">
        <v>55</v>
      </c>
      <c r="J210" s="84"/>
      <c r="K210" s="85"/>
      <c r="L210" s="83" t="s">
        <v>56</v>
      </c>
      <c r="M210" s="83" t="s">
        <v>3391</v>
      </c>
      <c r="N210" s="83" t="s">
        <v>44</v>
      </c>
      <c r="O210" s="83" t="s">
        <v>55</v>
      </c>
      <c r="P210" s="83" t="s">
        <v>60</v>
      </c>
    </row>
    <row r="211" spans="1:16" ht="67.5" x14ac:dyDescent="0.2">
      <c r="A211" s="62" t="s">
        <v>1713</v>
      </c>
      <c r="B211" s="74">
        <v>372</v>
      </c>
      <c r="C211" s="74">
        <v>165</v>
      </c>
      <c r="D211" s="74">
        <v>230</v>
      </c>
      <c r="E211" s="74" t="s">
        <v>1874</v>
      </c>
      <c r="F211" s="89" t="s">
        <v>1872</v>
      </c>
      <c r="G211" s="89" t="s">
        <v>576</v>
      </c>
      <c r="H211" s="89" t="s">
        <v>3078</v>
      </c>
      <c r="I211" s="48" t="s">
        <v>55</v>
      </c>
      <c r="J211" s="78"/>
      <c r="K211" s="79"/>
      <c r="L211" s="48"/>
      <c r="M211" s="48" t="s">
        <v>3306</v>
      </c>
      <c r="N211" s="48" t="s">
        <v>44</v>
      </c>
      <c r="O211" s="48" t="s">
        <v>55</v>
      </c>
      <c r="P211" s="48" t="s">
        <v>60</v>
      </c>
    </row>
    <row r="212" spans="1:16" ht="45" x14ac:dyDescent="0.2">
      <c r="A212" s="62" t="s">
        <v>1713</v>
      </c>
      <c r="B212" s="74">
        <v>373</v>
      </c>
      <c r="C212" s="74">
        <v>167</v>
      </c>
      <c r="D212" s="74">
        <v>232</v>
      </c>
      <c r="E212" s="74" t="s">
        <v>1875</v>
      </c>
      <c r="F212" s="92" t="s">
        <v>1872</v>
      </c>
      <c r="G212" s="92" t="s">
        <v>578</v>
      </c>
      <c r="H212" s="92" t="s">
        <v>3079</v>
      </c>
      <c r="I212" s="48" t="s">
        <v>126</v>
      </c>
      <c r="J212" s="78"/>
      <c r="K212" s="79"/>
      <c r="L212" s="48"/>
      <c r="M212" s="48" t="s">
        <v>3306</v>
      </c>
      <c r="N212" s="48" t="s">
        <v>126</v>
      </c>
      <c r="O212" s="48" t="s">
        <v>126</v>
      </c>
      <c r="P212" s="80" t="s">
        <v>201</v>
      </c>
    </row>
    <row r="213" spans="1:16" ht="56.25" x14ac:dyDescent="0.2">
      <c r="A213" s="81" t="s">
        <v>1207</v>
      </c>
      <c r="B213" s="82">
        <v>117</v>
      </c>
      <c r="C213" s="82">
        <v>170</v>
      </c>
      <c r="D213" s="82">
        <v>233</v>
      </c>
      <c r="E213" s="82" t="s">
        <v>1449</v>
      </c>
      <c r="F213" s="88" t="s">
        <v>1440</v>
      </c>
      <c r="G213" s="88" t="s">
        <v>1446</v>
      </c>
      <c r="H213" s="88" t="s">
        <v>3080</v>
      </c>
      <c r="I213" s="83" t="s">
        <v>44</v>
      </c>
      <c r="J213" s="84"/>
      <c r="K213" s="85"/>
      <c r="L213" s="83" t="s">
        <v>56</v>
      </c>
      <c r="M213" s="83" t="s">
        <v>3392</v>
      </c>
      <c r="N213" s="83" t="s">
        <v>44</v>
      </c>
      <c r="O213" s="83" t="s">
        <v>44</v>
      </c>
      <c r="P213" s="83" t="s">
        <v>201</v>
      </c>
    </row>
    <row r="214" spans="1:16" ht="45" collapsed="1" x14ac:dyDescent="0.2">
      <c r="A214" s="62" t="s">
        <v>1713</v>
      </c>
      <c r="B214" s="74">
        <v>374</v>
      </c>
      <c r="C214" s="74">
        <v>169</v>
      </c>
      <c r="D214" s="74">
        <v>234</v>
      </c>
      <c r="E214" s="74" t="s">
        <v>1871</v>
      </c>
      <c r="F214" s="92" t="s">
        <v>1872</v>
      </c>
      <c r="G214" s="92" t="s">
        <v>585</v>
      </c>
      <c r="H214" s="92" t="s">
        <v>3081</v>
      </c>
      <c r="I214" s="48" t="s">
        <v>44</v>
      </c>
      <c r="J214" s="78"/>
      <c r="K214" s="79"/>
      <c r="L214" s="48"/>
      <c r="M214" s="48" t="s">
        <v>3306</v>
      </c>
      <c r="N214" s="48" t="s">
        <v>44</v>
      </c>
      <c r="O214" s="48" t="s">
        <v>44</v>
      </c>
      <c r="P214" s="80" t="s">
        <v>201</v>
      </c>
    </row>
    <row r="215" spans="1:16" ht="56.25" x14ac:dyDescent="0.2">
      <c r="A215" s="81" t="s">
        <v>1207</v>
      </c>
      <c r="B215" s="82">
        <v>118</v>
      </c>
      <c r="C215" s="82">
        <v>174</v>
      </c>
      <c r="D215" s="82">
        <v>235</v>
      </c>
      <c r="E215" s="82" t="s">
        <v>1452</v>
      </c>
      <c r="F215" s="88" t="s">
        <v>1440</v>
      </c>
      <c r="G215" s="88" t="s">
        <v>1448</v>
      </c>
      <c r="H215" s="88" t="s">
        <v>3082</v>
      </c>
      <c r="I215" s="83" t="s">
        <v>44</v>
      </c>
      <c r="J215" s="84"/>
      <c r="K215" s="85"/>
      <c r="L215" s="83" t="s">
        <v>229</v>
      </c>
      <c r="M215" s="83" t="s">
        <v>3393</v>
      </c>
      <c r="N215" s="83" t="s">
        <v>44</v>
      </c>
      <c r="O215" s="83" t="s">
        <v>44</v>
      </c>
      <c r="P215" s="83" t="s">
        <v>201</v>
      </c>
    </row>
    <row r="216" spans="1:16" ht="45" collapsed="1" x14ac:dyDescent="0.2">
      <c r="A216" s="62" t="s">
        <v>1713</v>
      </c>
      <c r="B216" s="74">
        <v>375</v>
      </c>
      <c r="C216" s="74">
        <v>173</v>
      </c>
      <c r="D216" s="74">
        <v>236</v>
      </c>
      <c r="E216" s="74" t="s">
        <v>1877</v>
      </c>
      <c r="F216" s="92" t="s">
        <v>1872</v>
      </c>
      <c r="G216" s="92" t="s">
        <v>590</v>
      </c>
      <c r="H216" s="92" t="s">
        <v>3083</v>
      </c>
      <c r="I216" s="48" t="s">
        <v>44</v>
      </c>
      <c r="J216" s="78"/>
      <c r="K216" s="79"/>
      <c r="L216" s="48"/>
      <c r="M216" s="48" t="s">
        <v>3306</v>
      </c>
      <c r="N216" s="48" t="s">
        <v>44</v>
      </c>
      <c r="O216" s="48" t="s">
        <v>44</v>
      </c>
      <c r="P216" s="80" t="s">
        <v>201</v>
      </c>
    </row>
    <row r="217" spans="1:16" ht="67.5" x14ac:dyDescent="0.2">
      <c r="A217" s="81" t="s">
        <v>1207</v>
      </c>
      <c r="B217" s="82">
        <v>119</v>
      </c>
      <c r="C217" s="82">
        <v>176</v>
      </c>
      <c r="D217" s="82">
        <v>237</v>
      </c>
      <c r="E217" s="82" t="s">
        <v>1454</v>
      </c>
      <c r="F217" s="88" t="s">
        <v>1450</v>
      </c>
      <c r="G217" s="88" t="s">
        <v>1451</v>
      </c>
      <c r="H217" s="88" t="s">
        <v>3084</v>
      </c>
      <c r="I217" s="83" t="s">
        <v>44</v>
      </c>
      <c r="J217" s="84"/>
      <c r="K217" s="85"/>
      <c r="L217" s="83" t="s">
        <v>595</v>
      </c>
      <c r="M217" s="83" t="s">
        <v>3394</v>
      </c>
      <c r="N217" s="83" t="s">
        <v>44</v>
      </c>
      <c r="O217" s="83" t="s">
        <v>44</v>
      </c>
      <c r="P217" s="83" t="s">
        <v>201</v>
      </c>
    </row>
    <row r="218" spans="1:16" ht="90" collapsed="1" x14ac:dyDescent="0.2">
      <c r="A218" s="62" t="s">
        <v>1713</v>
      </c>
      <c r="B218" s="74">
        <v>376</v>
      </c>
      <c r="C218" s="74">
        <v>175</v>
      </c>
      <c r="D218" s="74">
        <v>238</v>
      </c>
      <c r="E218" s="74" t="s">
        <v>1879</v>
      </c>
      <c r="F218" s="92" t="s">
        <v>1878</v>
      </c>
      <c r="G218" s="92" t="s">
        <v>598</v>
      </c>
      <c r="H218" s="92" t="s">
        <v>3085</v>
      </c>
      <c r="I218" s="48" t="s">
        <v>330</v>
      </c>
      <c r="J218" s="78"/>
      <c r="K218" s="79"/>
      <c r="L218" s="48"/>
      <c r="M218" s="48" t="s">
        <v>3306</v>
      </c>
      <c r="N218" s="48" t="s">
        <v>126</v>
      </c>
      <c r="O218" s="48" t="s">
        <v>330</v>
      </c>
      <c r="P218" s="80" t="s">
        <v>201</v>
      </c>
    </row>
    <row r="219" spans="1:16" ht="67.5" x14ac:dyDescent="0.2">
      <c r="A219" s="81" t="s">
        <v>1207</v>
      </c>
      <c r="B219" s="82">
        <v>120</v>
      </c>
      <c r="C219" s="82">
        <v>178</v>
      </c>
      <c r="D219" s="82">
        <v>239</v>
      </c>
      <c r="E219" s="82" t="s">
        <v>1456</v>
      </c>
      <c r="F219" s="88" t="s">
        <v>1450</v>
      </c>
      <c r="G219" s="88" t="s">
        <v>1453</v>
      </c>
      <c r="H219" s="88" t="s">
        <v>3086</v>
      </c>
      <c r="I219" s="83" t="s">
        <v>226</v>
      </c>
      <c r="J219" s="84"/>
      <c r="K219" s="85"/>
      <c r="L219" s="83" t="s">
        <v>56</v>
      </c>
      <c r="M219" s="83" t="s">
        <v>3306</v>
      </c>
      <c r="N219" s="83" t="s">
        <v>226</v>
      </c>
      <c r="O219" s="83" t="s">
        <v>226</v>
      </c>
      <c r="P219" s="83" t="s">
        <v>201</v>
      </c>
    </row>
    <row r="220" spans="1:16" ht="45" collapsed="1" x14ac:dyDescent="0.2">
      <c r="A220" s="62" t="s">
        <v>1713</v>
      </c>
      <c r="B220" s="74">
        <v>377</v>
      </c>
      <c r="C220" s="74">
        <v>177</v>
      </c>
      <c r="D220" s="74">
        <v>240</v>
      </c>
      <c r="E220" s="74" t="s">
        <v>1880</v>
      </c>
      <c r="F220" s="92" t="s">
        <v>1878</v>
      </c>
      <c r="G220" s="92" t="s">
        <v>603</v>
      </c>
      <c r="H220" s="92" t="s">
        <v>3087</v>
      </c>
      <c r="I220" s="48" t="s">
        <v>226</v>
      </c>
      <c r="J220" s="78"/>
      <c r="K220" s="79"/>
      <c r="L220" s="48"/>
      <c r="M220" s="48" t="s">
        <v>3306</v>
      </c>
      <c r="N220" s="48" t="s">
        <v>226</v>
      </c>
      <c r="O220" s="48" t="s">
        <v>226</v>
      </c>
      <c r="P220" s="80" t="s">
        <v>201</v>
      </c>
    </row>
    <row r="221" spans="1:16" ht="67.5" x14ac:dyDescent="0.2">
      <c r="A221" s="81" t="s">
        <v>1207</v>
      </c>
      <c r="B221" s="82">
        <v>121</v>
      </c>
      <c r="C221" s="82">
        <v>180</v>
      </c>
      <c r="D221" s="82">
        <v>241</v>
      </c>
      <c r="E221" s="82" t="s">
        <v>1458</v>
      </c>
      <c r="F221" s="88" t="s">
        <v>1450</v>
      </c>
      <c r="G221" s="88" t="s">
        <v>1455</v>
      </c>
      <c r="H221" s="88" t="s">
        <v>3088</v>
      </c>
      <c r="I221" s="83" t="s">
        <v>126</v>
      </c>
      <c r="J221" s="84"/>
      <c r="K221" s="85"/>
      <c r="L221" s="83" t="s">
        <v>56</v>
      </c>
      <c r="M221" s="83" t="s">
        <v>3395</v>
      </c>
      <c r="N221" s="83" t="s">
        <v>126</v>
      </c>
      <c r="O221" s="83" t="s">
        <v>126</v>
      </c>
      <c r="P221" s="83" t="s">
        <v>201</v>
      </c>
    </row>
    <row r="222" spans="1:16" ht="56.25" collapsed="1" x14ac:dyDescent="0.2">
      <c r="A222" s="62" t="s">
        <v>1713</v>
      </c>
      <c r="B222" s="74">
        <v>378</v>
      </c>
      <c r="C222" s="74">
        <v>179</v>
      </c>
      <c r="D222" s="74">
        <v>242</v>
      </c>
      <c r="E222" s="74" t="s">
        <v>1881</v>
      </c>
      <c r="F222" s="92" t="s">
        <v>1878</v>
      </c>
      <c r="G222" s="92" t="s">
        <v>608</v>
      </c>
      <c r="H222" s="92" t="s">
        <v>3089</v>
      </c>
      <c r="I222" s="48" t="s">
        <v>126</v>
      </c>
      <c r="J222" s="78"/>
      <c r="K222" s="79"/>
      <c r="L222" s="48"/>
      <c r="M222" s="48" t="s">
        <v>3306</v>
      </c>
      <c r="N222" s="48" t="s">
        <v>126</v>
      </c>
      <c r="O222" s="48" t="s">
        <v>126</v>
      </c>
      <c r="P222" s="80" t="s">
        <v>201</v>
      </c>
    </row>
    <row r="223" spans="1:16" ht="67.5" x14ac:dyDescent="0.2">
      <c r="A223" s="81" t="s">
        <v>1207</v>
      </c>
      <c r="B223" s="82">
        <v>122</v>
      </c>
      <c r="C223" s="82">
        <v>182</v>
      </c>
      <c r="D223" s="82">
        <v>243</v>
      </c>
      <c r="E223" s="82" t="s">
        <v>1460</v>
      </c>
      <c r="F223" s="88" t="s">
        <v>1450</v>
      </c>
      <c r="G223" s="88" t="s">
        <v>1457</v>
      </c>
      <c r="H223" s="88" t="s">
        <v>3090</v>
      </c>
      <c r="I223" s="83" t="s">
        <v>126</v>
      </c>
      <c r="J223" s="84"/>
      <c r="K223" s="85"/>
      <c r="L223" s="83" t="s">
        <v>296</v>
      </c>
      <c r="M223" s="83" t="s">
        <v>3396</v>
      </c>
      <c r="N223" s="83" t="s">
        <v>126</v>
      </c>
      <c r="O223" s="83" t="s">
        <v>126</v>
      </c>
      <c r="P223" s="83" t="s">
        <v>201</v>
      </c>
    </row>
    <row r="224" spans="1:16" ht="56.25" collapsed="1" x14ac:dyDescent="0.2">
      <c r="A224" s="62" t="s">
        <v>1713</v>
      </c>
      <c r="B224" s="74">
        <v>379</v>
      </c>
      <c r="C224" s="74">
        <v>181</v>
      </c>
      <c r="D224" s="74">
        <v>244</v>
      </c>
      <c r="E224" s="74" t="s">
        <v>1882</v>
      </c>
      <c r="F224" s="92" t="s">
        <v>1878</v>
      </c>
      <c r="G224" s="92" t="s">
        <v>613</v>
      </c>
      <c r="H224" s="92" t="s">
        <v>3091</v>
      </c>
      <c r="I224" s="48" t="s">
        <v>126</v>
      </c>
      <c r="J224" s="78"/>
      <c r="K224" s="79"/>
      <c r="L224" s="48"/>
      <c r="M224" s="48" t="s">
        <v>3306</v>
      </c>
      <c r="N224" s="48" t="s">
        <v>126</v>
      </c>
      <c r="O224" s="48" t="s">
        <v>126</v>
      </c>
      <c r="P224" s="80" t="s">
        <v>201</v>
      </c>
    </row>
    <row r="225" spans="1:16" ht="67.5" x14ac:dyDescent="0.2">
      <c r="A225" s="81" t="s">
        <v>1207</v>
      </c>
      <c r="B225" s="82">
        <v>123</v>
      </c>
      <c r="C225" s="82">
        <v>184</v>
      </c>
      <c r="D225" s="82">
        <v>245</v>
      </c>
      <c r="E225" s="82" t="s">
        <v>1463</v>
      </c>
      <c r="F225" s="88" t="s">
        <v>1450</v>
      </c>
      <c r="G225" s="88" t="s">
        <v>1459</v>
      </c>
      <c r="H225" s="88" t="s">
        <v>3092</v>
      </c>
      <c r="I225" s="83" t="s">
        <v>126</v>
      </c>
      <c r="J225" s="84"/>
      <c r="K225" s="85"/>
      <c r="L225" s="83" t="s">
        <v>296</v>
      </c>
      <c r="M225" s="83" t="s">
        <v>3396</v>
      </c>
      <c r="N225" s="83" t="s">
        <v>126</v>
      </c>
      <c r="O225" s="83" t="s">
        <v>126</v>
      </c>
      <c r="P225" s="83" t="s">
        <v>201</v>
      </c>
    </row>
    <row r="226" spans="1:16" ht="56.25" collapsed="1" x14ac:dyDescent="0.2">
      <c r="A226" s="62" t="s">
        <v>1713</v>
      </c>
      <c r="B226" s="74">
        <v>380</v>
      </c>
      <c r="C226" s="74">
        <v>183</v>
      </c>
      <c r="D226" s="74">
        <v>246</v>
      </c>
      <c r="E226" s="74" t="s">
        <v>1911</v>
      </c>
      <c r="F226" s="92" t="s">
        <v>1878</v>
      </c>
      <c r="G226" s="92" t="s">
        <v>618</v>
      </c>
      <c r="H226" s="92" t="s">
        <v>3093</v>
      </c>
      <c r="I226" s="48" t="s">
        <v>126</v>
      </c>
      <c r="J226" s="78"/>
      <c r="K226" s="79"/>
      <c r="L226" s="48"/>
      <c r="M226" s="48" t="s">
        <v>3306</v>
      </c>
      <c r="N226" s="48" t="s">
        <v>126</v>
      </c>
      <c r="O226" s="48" t="s">
        <v>126</v>
      </c>
      <c r="P226" s="80" t="s">
        <v>201</v>
      </c>
    </row>
    <row r="227" spans="1:16" ht="78.75" x14ac:dyDescent="0.2">
      <c r="A227" s="81" t="s">
        <v>1207</v>
      </c>
      <c r="B227" s="82">
        <v>124</v>
      </c>
      <c r="C227" s="82">
        <v>396</v>
      </c>
      <c r="D227" s="82">
        <v>247</v>
      </c>
      <c r="E227" s="82" t="s">
        <v>1465</v>
      </c>
      <c r="F227" s="88" t="s">
        <v>1461</v>
      </c>
      <c r="G227" s="88" t="s">
        <v>1462</v>
      </c>
      <c r="H227" s="88" t="s">
        <v>3094</v>
      </c>
      <c r="I227" s="83" t="s">
        <v>126</v>
      </c>
      <c r="J227" s="84"/>
      <c r="K227" s="85"/>
      <c r="L227" s="83" t="s">
        <v>623</v>
      </c>
      <c r="M227" s="83" t="s">
        <v>3397</v>
      </c>
      <c r="N227" s="83" t="s">
        <v>126</v>
      </c>
      <c r="O227" s="83" t="s">
        <v>126</v>
      </c>
      <c r="P227" s="83" t="s">
        <v>201</v>
      </c>
    </row>
    <row r="228" spans="1:16" ht="56.25" collapsed="1" x14ac:dyDescent="0.2">
      <c r="A228" s="62" t="s">
        <v>1713</v>
      </c>
      <c r="B228" s="74">
        <v>381</v>
      </c>
      <c r="C228" s="74">
        <v>395</v>
      </c>
      <c r="D228" s="74">
        <v>248</v>
      </c>
      <c r="E228" s="74" t="s">
        <v>1888</v>
      </c>
      <c r="F228" s="92" t="s">
        <v>1884</v>
      </c>
      <c r="G228" s="92" t="s">
        <v>627</v>
      </c>
      <c r="H228" s="92" t="s">
        <v>3095</v>
      </c>
      <c r="I228" s="48" t="s">
        <v>126</v>
      </c>
      <c r="J228" s="78"/>
      <c r="K228" s="79"/>
      <c r="L228" s="48"/>
      <c r="M228" s="48" t="s">
        <v>3306</v>
      </c>
      <c r="N228" s="48" t="s">
        <v>126</v>
      </c>
      <c r="O228" s="48" t="s">
        <v>126</v>
      </c>
      <c r="P228" s="80" t="s">
        <v>201</v>
      </c>
    </row>
    <row r="229" spans="1:16" ht="45" x14ac:dyDescent="0.2">
      <c r="A229" s="81" t="s">
        <v>1207</v>
      </c>
      <c r="B229" s="82">
        <v>125</v>
      </c>
      <c r="C229" s="82">
        <v>398</v>
      </c>
      <c r="D229" s="82">
        <v>249</v>
      </c>
      <c r="E229" s="82" t="s">
        <v>1468</v>
      </c>
      <c r="F229" s="88" t="s">
        <v>1461</v>
      </c>
      <c r="G229" s="88" t="s">
        <v>1464</v>
      </c>
      <c r="H229" s="88" t="s">
        <v>3096</v>
      </c>
      <c r="I229" s="83" t="s">
        <v>126</v>
      </c>
      <c r="J229" s="84"/>
      <c r="K229" s="85"/>
      <c r="L229" s="83" t="s">
        <v>204</v>
      </c>
      <c r="M229" s="83" t="s">
        <v>3398</v>
      </c>
      <c r="N229" s="83" t="s">
        <v>126</v>
      </c>
      <c r="O229" s="83" t="s">
        <v>126</v>
      </c>
      <c r="P229" s="83" t="s">
        <v>201</v>
      </c>
    </row>
    <row r="230" spans="1:16" ht="56.25" collapsed="1" x14ac:dyDescent="0.2">
      <c r="A230" s="62" t="s">
        <v>1713</v>
      </c>
      <c r="B230" s="74">
        <v>382</v>
      </c>
      <c r="C230" s="74">
        <v>397</v>
      </c>
      <c r="D230" s="74">
        <v>250</v>
      </c>
      <c r="E230" s="74" t="s">
        <v>1889</v>
      </c>
      <c r="F230" s="92" t="s">
        <v>1884</v>
      </c>
      <c r="G230" s="92" t="s">
        <v>633</v>
      </c>
      <c r="H230" s="92" t="s">
        <v>3097</v>
      </c>
      <c r="I230" s="48" t="s">
        <v>126</v>
      </c>
      <c r="J230" s="78"/>
      <c r="K230" s="79"/>
      <c r="L230" s="48"/>
      <c r="M230" s="48" t="s">
        <v>3306</v>
      </c>
      <c r="N230" s="48" t="s">
        <v>126</v>
      </c>
      <c r="O230" s="48" t="s">
        <v>126</v>
      </c>
      <c r="P230" s="80" t="s">
        <v>201</v>
      </c>
    </row>
    <row r="231" spans="1:16" ht="56.25" x14ac:dyDescent="0.2">
      <c r="A231" s="81" t="s">
        <v>1207</v>
      </c>
      <c r="B231" s="82">
        <v>126</v>
      </c>
      <c r="C231" s="82">
        <v>400</v>
      </c>
      <c r="D231" s="82">
        <v>251</v>
      </c>
      <c r="E231" s="82" t="s">
        <v>1470</v>
      </c>
      <c r="F231" s="88" t="s">
        <v>1466</v>
      </c>
      <c r="G231" s="88" t="s">
        <v>1467</v>
      </c>
      <c r="H231" s="88" t="s">
        <v>3098</v>
      </c>
      <c r="I231" s="83" t="s">
        <v>226</v>
      </c>
      <c r="J231" s="84"/>
      <c r="K231" s="85"/>
      <c r="L231" s="83" t="s">
        <v>56</v>
      </c>
      <c r="M231" s="83" t="s">
        <v>3395</v>
      </c>
      <c r="N231" s="83" t="s">
        <v>226</v>
      </c>
      <c r="O231" s="83" t="s">
        <v>226</v>
      </c>
      <c r="P231" s="83" t="s">
        <v>201</v>
      </c>
    </row>
    <row r="232" spans="1:16" ht="45" collapsed="1" x14ac:dyDescent="0.2">
      <c r="A232" s="62" t="s">
        <v>1713</v>
      </c>
      <c r="B232" s="74">
        <v>383</v>
      </c>
      <c r="C232" s="74">
        <v>399</v>
      </c>
      <c r="D232" s="74">
        <v>252</v>
      </c>
      <c r="E232" s="74" t="s">
        <v>1916</v>
      </c>
      <c r="F232" s="92" t="s">
        <v>1887</v>
      </c>
      <c r="G232" s="92" t="s">
        <v>638</v>
      </c>
      <c r="H232" s="92" t="s">
        <v>3099</v>
      </c>
      <c r="I232" s="48" t="s">
        <v>226</v>
      </c>
      <c r="J232" s="78"/>
      <c r="K232" s="79"/>
      <c r="L232" s="48"/>
      <c r="M232" s="48" t="s">
        <v>3306</v>
      </c>
      <c r="N232" s="48" t="s">
        <v>226</v>
      </c>
      <c r="O232" s="48" t="s">
        <v>226</v>
      </c>
      <c r="P232" s="80" t="s">
        <v>201</v>
      </c>
    </row>
    <row r="233" spans="1:16" ht="168.75" x14ac:dyDescent="0.2">
      <c r="A233" s="81" t="s">
        <v>1207</v>
      </c>
      <c r="B233" s="82">
        <v>127</v>
      </c>
      <c r="C233" s="82">
        <v>402</v>
      </c>
      <c r="D233" s="82">
        <v>253</v>
      </c>
      <c r="E233" s="82" t="s">
        <v>1472</v>
      </c>
      <c r="F233" s="88" t="s">
        <v>1466</v>
      </c>
      <c r="G233" s="88" t="s">
        <v>1469</v>
      </c>
      <c r="H233" s="88" t="s">
        <v>3100</v>
      </c>
      <c r="I233" s="83" t="s">
        <v>126</v>
      </c>
      <c r="J233" s="84"/>
      <c r="K233" s="85"/>
      <c r="L233" s="83" t="s">
        <v>56</v>
      </c>
      <c r="M233" s="83" t="s">
        <v>3399</v>
      </c>
      <c r="N233" s="83" t="s">
        <v>126</v>
      </c>
      <c r="O233" s="83" t="s">
        <v>126</v>
      </c>
      <c r="P233" s="83" t="s">
        <v>201</v>
      </c>
    </row>
    <row r="234" spans="1:16" ht="90" collapsed="1" x14ac:dyDescent="0.2">
      <c r="A234" s="62" t="s">
        <v>1713</v>
      </c>
      <c r="B234" s="74">
        <v>384</v>
      </c>
      <c r="C234" s="74">
        <v>401</v>
      </c>
      <c r="D234" s="74">
        <v>254</v>
      </c>
      <c r="E234" s="74" t="s">
        <v>1930</v>
      </c>
      <c r="F234" s="92" t="s">
        <v>1887</v>
      </c>
      <c r="G234" s="92" t="s">
        <v>642</v>
      </c>
      <c r="H234" s="92" t="s">
        <v>3101</v>
      </c>
      <c r="I234" s="48" t="s">
        <v>44</v>
      </c>
      <c r="J234" s="78"/>
      <c r="K234" s="79"/>
      <c r="L234" s="48"/>
      <c r="M234" s="48" t="s">
        <v>3306</v>
      </c>
      <c r="N234" s="48" t="s">
        <v>44</v>
      </c>
      <c r="O234" s="48" t="s">
        <v>44</v>
      </c>
      <c r="P234" s="80" t="s">
        <v>201</v>
      </c>
    </row>
    <row r="235" spans="1:16" ht="67.5" x14ac:dyDescent="0.2">
      <c r="A235" s="81" t="s">
        <v>1207</v>
      </c>
      <c r="B235" s="82">
        <v>128</v>
      </c>
      <c r="C235" s="82">
        <v>404</v>
      </c>
      <c r="D235" s="82">
        <v>255</v>
      </c>
      <c r="E235" s="82" t="s">
        <v>1475</v>
      </c>
      <c r="F235" s="88" t="s">
        <v>1466</v>
      </c>
      <c r="G235" s="88" t="s">
        <v>1471</v>
      </c>
      <c r="H235" s="88" t="s">
        <v>3102</v>
      </c>
      <c r="I235" s="83" t="s">
        <v>126</v>
      </c>
      <c r="J235" s="84"/>
      <c r="K235" s="85"/>
      <c r="L235" s="83" t="s">
        <v>56</v>
      </c>
      <c r="M235" s="83" t="s">
        <v>3400</v>
      </c>
      <c r="N235" s="83" t="s">
        <v>126</v>
      </c>
      <c r="O235" s="83" t="s">
        <v>126</v>
      </c>
      <c r="P235" s="83" t="s">
        <v>201</v>
      </c>
    </row>
    <row r="236" spans="1:16" ht="56.25" collapsed="1" x14ac:dyDescent="0.2">
      <c r="A236" s="62" t="s">
        <v>1713</v>
      </c>
      <c r="B236" s="74">
        <v>385</v>
      </c>
      <c r="C236" s="74">
        <v>403</v>
      </c>
      <c r="D236" s="74">
        <v>256</v>
      </c>
      <c r="E236" s="74" t="s">
        <v>1931</v>
      </c>
      <c r="F236" s="92" t="s">
        <v>1887</v>
      </c>
      <c r="G236" s="92" t="s">
        <v>647</v>
      </c>
      <c r="H236" s="92" t="s">
        <v>3103</v>
      </c>
      <c r="I236" s="48" t="s">
        <v>126</v>
      </c>
      <c r="J236" s="78"/>
      <c r="K236" s="79"/>
      <c r="L236" s="48"/>
      <c r="M236" s="48" t="s">
        <v>3306</v>
      </c>
      <c r="N236" s="48" t="s">
        <v>126</v>
      </c>
      <c r="O236" s="48" t="s">
        <v>126</v>
      </c>
      <c r="P236" s="80" t="s">
        <v>201</v>
      </c>
    </row>
    <row r="237" spans="1:16" ht="67.5" x14ac:dyDescent="0.2">
      <c r="A237" s="81" t="s">
        <v>1207</v>
      </c>
      <c r="B237" s="82">
        <v>129</v>
      </c>
      <c r="C237" s="82">
        <v>194</v>
      </c>
      <c r="D237" s="82">
        <v>257</v>
      </c>
      <c r="E237" s="82" t="s">
        <v>1477</v>
      </c>
      <c r="F237" s="88" t="s">
        <v>1473</v>
      </c>
      <c r="G237" s="88" t="s">
        <v>1474</v>
      </c>
      <c r="H237" s="88" t="s">
        <v>3104</v>
      </c>
      <c r="I237" s="83" t="s">
        <v>44</v>
      </c>
      <c r="J237" s="84"/>
      <c r="K237" s="85"/>
      <c r="L237" s="83" t="s">
        <v>56</v>
      </c>
      <c r="M237" s="83" t="s">
        <v>3401</v>
      </c>
      <c r="N237" s="83" t="s">
        <v>44</v>
      </c>
      <c r="O237" s="83" t="s">
        <v>44</v>
      </c>
      <c r="P237" s="83" t="s">
        <v>201</v>
      </c>
    </row>
    <row r="238" spans="1:16" ht="56.25" x14ac:dyDescent="0.2">
      <c r="A238" s="62" t="s">
        <v>1713</v>
      </c>
      <c r="B238" s="74">
        <v>386</v>
      </c>
      <c r="C238" s="74">
        <v>193</v>
      </c>
      <c r="D238" s="74">
        <v>258</v>
      </c>
      <c r="E238" s="74" t="s">
        <v>1893</v>
      </c>
      <c r="F238" s="92" t="s">
        <v>1891</v>
      </c>
      <c r="G238" s="92" t="s">
        <v>653</v>
      </c>
      <c r="H238" s="92" t="s">
        <v>3105</v>
      </c>
      <c r="I238" s="48" t="s">
        <v>330</v>
      </c>
      <c r="J238" s="78"/>
      <c r="K238" s="79"/>
      <c r="L238" s="48"/>
      <c r="M238" s="48" t="s">
        <v>3306</v>
      </c>
      <c r="N238" s="48" t="s">
        <v>126</v>
      </c>
      <c r="O238" s="48" t="s">
        <v>330</v>
      </c>
      <c r="P238" s="80" t="s">
        <v>201</v>
      </c>
    </row>
    <row r="239" spans="1:16" ht="56.25" x14ac:dyDescent="0.2">
      <c r="A239" s="81" t="s">
        <v>1207</v>
      </c>
      <c r="B239" s="82">
        <v>130</v>
      </c>
      <c r="C239" s="82">
        <v>196</v>
      </c>
      <c r="D239" s="82">
        <v>259</v>
      </c>
      <c r="E239" s="82" t="s">
        <v>1479</v>
      </c>
      <c r="F239" s="88" t="s">
        <v>1473</v>
      </c>
      <c r="G239" s="88" t="s">
        <v>1476</v>
      </c>
      <c r="H239" s="88" t="s">
        <v>3106</v>
      </c>
      <c r="I239" s="83" t="s">
        <v>126</v>
      </c>
      <c r="J239" s="84"/>
      <c r="K239" s="85"/>
      <c r="L239" s="83" t="s">
        <v>56</v>
      </c>
      <c r="M239" s="83" t="s">
        <v>3402</v>
      </c>
      <c r="N239" s="83" t="s">
        <v>126</v>
      </c>
      <c r="O239" s="83" t="s">
        <v>126</v>
      </c>
      <c r="P239" s="83" t="s">
        <v>201</v>
      </c>
    </row>
    <row r="240" spans="1:16" ht="67.5" collapsed="1" x14ac:dyDescent="0.2">
      <c r="A240" s="62" t="s">
        <v>1713</v>
      </c>
      <c r="B240" s="74">
        <v>387</v>
      </c>
      <c r="C240" s="74">
        <v>195</v>
      </c>
      <c r="D240" s="74">
        <v>260</v>
      </c>
      <c r="E240" s="74" t="s">
        <v>1894</v>
      </c>
      <c r="F240" s="92" t="s">
        <v>1891</v>
      </c>
      <c r="G240" s="92" t="s">
        <v>653</v>
      </c>
      <c r="H240" s="92" t="s">
        <v>3105</v>
      </c>
      <c r="I240" s="75" t="s">
        <v>60</v>
      </c>
      <c r="J240" s="76" t="s">
        <v>61</v>
      </c>
      <c r="K240" s="77"/>
      <c r="L240" s="75" t="s">
        <v>56</v>
      </c>
      <c r="M240" s="75" t="s">
        <v>3403</v>
      </c>
      <c r="N240" s="48" t="s">
        <v>60</v>
      </c>
      <c r="O240" s="48" t="s">
        <v>60</v>
      </c>
      <c r="P240" s="48" t="s">
        <v>60</v>
      </c>
    </row>
    <row r="241" spans="1:16" ht="56.25" x14ac:dyDescent="0.2">
      <c r="A241" s="81" t="s">
        <v>1207</v>
      </c>
      <c r="B241" s="82">
        <v>131</v>
      </c>
      <c r="C241" s="82">
        <v>198</v>
      </c>
      <c r="D241" s="82">
        <v>261</v>
      </c>
      <c r="E241" s="82" t="s">
        <v>1481</v>
      </c>
      <c r="F241" s="88" t="s">
        <v>1473</v>
      </c>
      <c r="G241" s="88" t="s">
        <v>1478</v>
      </c>
      <c r="H241" s="88" t="s">
        <v>3107</v>
      </c>
      <c r="I241" s="83" t="s">
        <v>126</v>
      </c>
      <c r="J241" s="84"/>
      <c r="K241" s="85"/>
      <c r="L241" s="83" t="s">
        <v>56</v>
      </c>
      <c r="M241" s="83" t="s">
        <v>3404</v>
      </c>
      <c r="N241" s="83" t="s">
        <v>126</v>
      </c>
      <c r="O241" s="83" t="s">
        <v>126</v>
      </c>
      <c r="P241" s="83" t="s">
        <v>201</v>
      </c>
    </row>
    <row r="242" spans="1:16" ht="67.5" collapsed="1" x14ac:dyDescent="0.2">
      <c r="A242" s="62" t="s">
        <v>1713</v>
      </c>
      <c r="B242" s="74">
        <v>388</v>
      </c>
      <c r="C242" s="74">
        <v>197</v>
      </c>
      <c r="D242" s="74">
        <v>262</v>
      </c>
      <c r="E242" s="74" t="s">
        <v>1895</v>
      </c>
      <c r="F242" s="92" t="s">
        <v>1891</v>
      </c>
      <c r="G242" s="92" t="s">
        <v>658</v>
      </c>
      <c r="H242" s="92" t="s">
        <v>3108</v>
      </c>
      <c r="I242" s="48" t="s">
        <v>330</v>
      </c>
      <c r="J242" s="78"/>
      <c r="K242" s="79"/>
      <c r="L242" s="48"/>
      <c r="M242" s="48" t="s">
        <v>3306</v>
      </c>
      <c r="N242" s="48" t="s">
        <v>126</v>
      </c>
      <c r="O242" s="48" t="s">
        <v>330</v>
      </c>
      <c r="P242" s="80" t="s">
        <v>201</v>
      </c>
    </row>
    <row r="243" spans="1:16" ht="56.25" x14ac:dyDescent="0.2">
      <c r="A243" s="81" t="s">
        <v>1207</v>
      </c>
      <c r="B243" s="82">
        <v>132</v>
      </c>
      <c r="C243" s="82">
        <v>200</v>
      </c>
      <c r="D243" s="82">
        <v>263</v>
      </c>
      <c r="E243" s="82" t="s">
        <v>1483</v>
      </c>
      <c r="F243" s="88" t="s">
        <v>1473</v>
      </c>
      <c r="G243" s="88" t="s">
        <v>1480</v>
      </c>
      <c r="H243" s="88" t="s">
        <v>3109</v>
      </c>
      <c r="I243" s="83" t="s">
        <v>126</v>
      </c>
      <c r="J243" s="84"/>
      <c r="K243" s="85"/>
      <c r="L243" s="83" t="s">
        <v>56</v>
      </c>
      <c r="M243" s="83" t="s">
        <v>3405</v>
      </c>
      <c r="N243" s="83" t="s">
        <v>126</v>
      </c>
      <c r="O243" s="83" t="s">
        <v>126</v>
      </c>
      <c r="P243" s="83" t="s">
        <v>201</v>
      </c>
    </row>
    <row r="244" spans="1:16" ht="67.5" collapsed="1" x14ac:dyDescent="0.2">
      <c r="A244" s="62" t="s">
        <v>1713</v>
      </c>
      <c r="B244" s="74">
        <v>389</v>
      </c>
      <c r="C244" s="74">
        <v>199</v>
      </c>
      <c r="D244" s="74">
        <v>264</v>
      </c>
      <c r="E244" s="74" t="s">
        <v>1896</v>
      </c>
      <c r="F244" s="92" t="s">
        <v>1891</v>
      </c>
      <c r="G244" s="92" t="s">
        <v>662</v>
      </c>
      <c r="H244" s="92" t="s">
        <v>3110</v>
      </c>
      <c r="I244" s="48" t="s">
        <v>330</v>
      </c>
      <c r="J244" s="78"/>
      <c r="K244" s="79"/>
      <c r="L244" s="48"/>
      <c r="M244" s="48" t="s">
        <v>3306</v>
      </c>
      <c r="N244" s="48" t="s">
        <v>126</v>
      </c>
      <c r="O244" s="48" t="s">
        <v>330</v>
      </c>
      <c r="P244" s="80" t="s">
        <v>201</v>
      </c>
    </row>
    <row r="245" spans="1:16" ht="56.25" x14ac:dyDescent="0.2">
      <c r="A245" s="81" t="s">
        <v>1207</v>
      </c>
      <c r="B245" s="82">
        <v>133</v>
      </c>
      <c r="C245" s="82">
        <v>202</v>
      </c>
      <c r="D245" s="82">
        <v>265</v>
      </c>
      <c r="E245" s="82" t="s">
        <v>1484</v>
      </c>
      <c r="F245" s="88" t="s">
        <v>1473</v>
      </c>
      <c r="G245" s="88" t="s">
        <v>1482</v>
      </c>
      <c r="H245" s="88" t="s">
        <v>3111</v>
      </c>
      <c r="I245" s="83" t="s">
        <v>126</v>
      </c>
      <c r="J245" s="84"/>
      <c r="K245" s="85"/>
      <c r="L245" s="83" t="s">
        <v>204</v>
      </c>
      <c r="M245" s="83" t="s">
        <v>3406</v>
      </c>
      <c r="N245" s="83" t="s">
        <v>126</v>
      </c>
      <c r="O245" s="83" t="s">
        <v>126</v>
      </c>
      <c r="P245" s="83" t="s">
        <v>60</v>
      </c>
    </row>
    <row r="246" spans="1:16" ht="78.75" collapsed="1" x14ac:dyDescent="0.2">
      <c r="A246" s="62" t="s">
        <v>1713</v>
      </c>
      <c r="B246" s="74">
        <v>390</v>
      </c>
      <c r="C246" s="74">
        <v>201</v>
      </c>
      <c r="D246" s="74">
        <v>266</v>
      </c>
      <c r="E246" s="74" t="s">
        <v>1897</v>
      </c>
      <c r="F246" s="92" t="s">
        <v>1891</v>
      </c>
      <c r="G246" s="92" t="s">
        <v>667</v>
      </c>
      <c r="H246" s="92" t="s">
        <v>3112</v>
      </c>
      <c r="I246" s="48" t="s">
        <v>330</v>
      </c>
      <c r="J246" s="78"/>
      <c r="K246" s="79"/>
      <c r="L246" s="48"/>
      <c r="M246" s="48" t="s">
        <v>3306</v>
      </c>
      <c r="N246" s="48" t="s">
        <v>126</v>
      </c>
      <c r="O246" s="48" t="s">
        <v>330</v>
      </c>
      <c r="P246" s="80" t="s">
        <v>201</v>
      </c>
    </row>
    <row r="247" spans="1:16" ht="56.25" x14ac:dyDescent="0.2">
      <c r="A247" s="81" t="s">
        <v>1207</v>
      </c>
      <c r="B247" s="82">
        <v>134</v>
      </c>
      <c r="C247" s="82">
        <v>204</v>
      </c>
      <c r="D247" s="82">
        <v>267</v>
      </c>
      <c r="E247" s="82" t="s">
        <v>1486</v>
      </c>
      <c r="F247" s="88" t="s">
        <v>1473</v>
      </c>
      <c r="G247" s="88" t="s">
        <v>1482</v>
      </c>
      <c r="H247" s="88" t="s">
        <v>3113</v>
      </c>
      <c r="I247" s="83" t="s">
        <v>78</v>
      </c>
      <c r="J247" s="86" t="s">
        <v>61</v>
      </c>
      <c r="K247" s="85"/>
      <c r="L247" s="83" t="s">
        <v>204</v>
      </c>
      <c r="M247" s="83" t="s">
        <v>3406</v>
      </c>
      <c r="N247" s="83" t="s">
        <v>78</v>
      </c>
      <c r="O247" s="87" t="s">
        <v>78</v>
      </c>
      <c r="P247" s="83" t="s">
        <v>60</v>
      </c>
    </row>
    <row r="248" spans="1:16" ht="101.25" collapsed="1" x14ac:dyDescent="0.2">
      <c r="A248" s="62" t="s">
        <v>1713</v>
      </c>
      <c r="B248" s="74">
        <v>391</v>
      </c>
      <c r="C248" s="74">
        <v>203</v>
      </c>
      <c r="D248" s="74">
        <v>268</v>
      </c>
      <c r="E248" s="74" t="s">
        <v>1899</v>
      </c>
      <c r="F248" s="92" t="s">
        <v>1891</v>
      </c>
      <c r="G248" s="92" t="s">
        <v>669</v>
      </c>
      <c r="H248" s="92" t="s">
        <v>3114</v>
      </c>
      <c r="I248" s="48" t="s">
        <v>330</v>
      </c>
      <c r="J248" s="78"/>
      <c r="K248" s="79"/>
      <c r="L248" s="48"/>
      <c r="M248" s="48" t="s">
        <v>3306</v>
      </c>
      <c r="N248" s="48" t="s">
        <v>126</v>
      </c>
      <c r="O248" s="48" t="s">
        <v>330</v>
      </c>
      <c r="P248" s="48" t="s">
        <v>60</v>
      </c>
    </row>
    <row r="249" spans="1:16" ht="56.25" x14ac:dyDescent="0.2">
      <c r="A249" s="81" t="s">
        <v>1207</v>
      </c>
      <c r="B249" s="82">
        <v>135</v>
      </c>
      <c r="C249" s="82">
        <v>206</v>
      </c>
      <c r="D249" s="82">
        <v>269</v>
      </c>
      <c r="E249" s="82" t="s">
        <v>1488</v>
      </c>
      <c r="F249" s="88" t="s">
        <v>1473</v>
      </c>
      <c r="G249" s="88" t="s">
        <v>1485</v>
      </c>
      <c r="H249" s="88" t="s">
        <v>3115</v>
      </c>
      <c r="I249" s="83" t="s">
        <v>126</v>
      </c>
      <c r="J249" s="84"/>
      <c r="K249" s="85"/>
      <c r="L249" s="83" t="s">
        <v>56</v>
      </c>
      <c r="M249" s="83" t="s">
        <v>3407</v>
      </c>
      <c r="N249" s="83" t="s">
        <v>126</v>
      </c>
      <c r="O249" s="83" t="s">
        <v>126</v>
      </c>
      <c r="P249" s="83" t="s">
        <v>60</v>
      </c>
    </row>
    <row r="250" spans="1:16" ht="90" collapsed="1" x14ac:dyDescent="0.2">
      <c r="A250" s="62" t="s">
        <v>1713</v>
      </c>
      <c r="B250" s="74">
        <v>392</v>
      </c>
      <c r="C250" s="74">
        <v>205</v>
      </c>
      <c r="D250" s="74">
        <v>270</v>
      </c>
      <c r="E250" s="74" t="s">
        <v>1903</v>
      </c>
      <c r="F250" s="92" t="s">
        <v>1891</v>
      </c>
      <c r="G250" s="92" t="s">
        <v>673</v>
      </c>
      <c r="H250" s="92" t="s">
        <v>3116</v>
      </c>
      <c r="I250" s="48" t="s">
        <v>330</v>
      </c>
      <c r="J250" s="78"/>
      <c r="K250" s="79"/>
      <c r="L250" s="48"/>
      <c r="M250" s="48" t="s">
        <v>3306</v>
      </c>
      <c r="N250" s="48" t="s">
        <v>126</v>
      </c>
      <c r="O250" s="48" t="s">
        <v>330</v>
      </c>
      <c r="P250" s="48" t="s">
        <v>60</v>
      </c>
    </row>
    <row r="251" spans="1:16" ht="101.25" x14ac:dyDescent="0.2">
      <c r="A251" s="81" t="s">
        <v>1207</v>
      </c>
      <c r="B251" s="82">
        <v>136</v>
      </c>
      <c r="C251" s="82">
        <v>192</v>
      </c>
      <c r="D251" s="82">
        <v>271</v>
      </c>
      <c r="E251" s="82" t="s">
        <v>1491</v>
      </c>
      <c r="F251" s="88" t="s">
        <v>1473</v>
      </c>
      <c r="G251" s="88" t="s">
        <v>1487</v>
      </c>
      <c r="H251" s="88" t="s">
        <v>3117</v>
      </c>
      <c r="I251" s="83" t="s">
        <v>226</v>
      </c>
      <c r="J251" s="84"/>
      <c r="K251" s="85"/>
      <c r="L251" s="83" t="s">
        <v>204</v>
      </c>
      <c r="M251" s="83" t="s">
        <v>3408</v>
      </c>
      <c r="N251" s="83" t="s">
        <v>226</v>
      </c>
      <c r="O251" s="83" t="s">
        <v>226</v>
      </c>
      <c r="P251" s="83" t="s">
        <v>60</v>
      </c>
    </row>
    <row r="252" spans="1:16" ht="45" collapsed="1" x14ac:dyDescent="0.2">
      <c r="A252" s="62" t="s">
        <v>1713</v>
      </c>
      <c r="B252" s="74">
        <v>393</v>
      </c>
      <c r="C252" s="74">
        <v>191</v>
      </c>
      <c r="D252" s="74">
        <v>272</v>
      </c>
      <c r="E252" s="74" t="s">
        <v>1892</v>
      </c>
      <c r="F252" s="92" t="s">
        <v>1891</v>
      </c>
      <c r="G252" s="93" t="s">
        <v>2558</v>
      </c>
      <c r="H252" s="92" t="s">
        <v>2890</v>
      </c>
      <c r="I252" s="75" t="s">
        <v>78</v>
      </c>
      <c r="J252" s="76" t="s">
        <v>61</v>
      </c>
      <c r="K252" s="77"/>
      <c r="L252" s="75"/>
      <c r="M252" s="75" t="s">
        <v>3306</v>
      </c>
      <c r="N252" s="48" t="s">
        <v>78</v>
      </c>
      <c r="O252" s="48" t="s">
        <v>78</v>
      </c>
      <c r="P252" s="48"/>
    </row>
    <row r="253" spans="1:16" ht="90" x14ac:dyDescent="0.2">
      <c r="A253" s="81" t="s">
        <v>1207</v>
      </c>
      <c r="B253" s="82">
        <v>137</v>
      </c>
      <c r="C253" s="82">
        <v>208</v>
      </c>
      <c r="D253" s="82">
        <v>273</v>
      </c>
      <c r="E253" s="82" t="s">
        <v>1492</v>
      </c>
      <c r="F253" s="88" t="s">
        <v>1489</v>
      </c>
      <c r="G253" s="88" t="s">
        <v>1490</v>
      </c>
      <c r="H253" s="88" t="s">
        <v>3118</v>
      </c>
      <c r="I253" s="83" t="s">
        <v>55</v>
      </c>
      <c r="J253" s="84"/>
      <c r="K253" s="85"/>
      <c r="L253" s="83" t="s">
        <v>229</v>
      </c>
      <c r="M253" s="83" t="s">
        <v>3332</v>
      </c>
      <c r="N253" s="83" t="s">
        <v>44</v>
      </c>
      <c r="O253" s="83" t="s">
        <v>55</v>
      </c>
      <c r="P253" s="83" t="s">
        <v>60</v>
      </c>
    </row>
    <row r="254" spans="1:16" ht="67.5" collapsed="1" x14ac:dyDescent="0.2">
      <c r="A254" s="62" t="s">
        <v>1713</v>
      </c>
      <c r="B254" s="74">
        <v>394</v>
      </c>
      <c r="C254" s="74">
        <v>207</v>
      </c>
      <c r="D254" s="74">
        <v>274</v>
      </c>
      <c r="E254" s="74" t="s">
        <v>1904</v>
      </c>
      <c r="F254" s="89" t="s">
        <v>1737</v>
      </c>
      <c r="G254" s="89" t="s">
        <v>678</v>
      </c>
      <c r="H254" s="89" t="s">
        <v>3119</v>
      </c>
      <c r="I254" s="48" t="s">
        <v>126</v>
      </c>
      <c r="J254" s="78"/>
      <c r="K254" s="79"/>
      <c r="L254" s="48"/>
      <c r="M254" s="48" t="s">
        <v>3306</v>
      </c>
      <c r="N254" s="48" t="s">
        <v>126</v>
      </c>
      <c r="O254" s="48" t="s">
        <v>126</v>
      </c>
      <c r="P254" s="48" t="s">
        <v>60</v>
      </c>
    </row>
    <row r="255" spans="1:16" ht="45" collapsed="1" x14ac:dyDescent="0.2">
      <c r="A255" s="62" t="s">
        <v>1713</v>
      </c>
      <c r="B255" s="74">
        <v>395</v>
      </c>
      <c r="C255" s="74">
        <v>217</v>
      </c>
      <c r="D255" s="74">
        <v>276</v>
      </c>
      <c r="E255" s="74" t="s">
        <v>1736</v>
      </c>
      <c r="F255" s="89" t="s">
        <v>1737</v>
      </c>
      <c r="G255" s="89" t="s">
        <v>679</v>
      </c>
      <c r="H255" s="89" t="s">
        <v>3120</v>
      </c>
      <c r="I255" s="48" t="s">
        <v>55</v>
      </c>
      <c r="J255" s="78"/>
      <c r="K255" s="79"/>
      <c r="L255" s="48"/>
      <c r="M255" s="48" t="s">
        <v>3306</v>
      </c>
      <c r="N255" s="48" t="s">
        <v>44</v>
      </c>
      <c r="O255" s="48" t="s">
        <v>55</v>
      </c>
      <c r="P255" s="80" t="s">
        <v>201</v>
      </c>
    </row>
    <row r="256" spans="1:16" ht="67.5" collapsed="1" x14ac:dyDescent="0.2">
      <c r="A256" s="62" t="s">
        <v>1713</v>
      </c>
      <c r="B256" s="74">
        <v>396</v>
      </c>
      <c r="C256" s="74">
        <v>227</v>
      </c>
      <c r="D256" s="74">
        <v>278</v>
      </c>
      <c r="E256" s="74" t="s">
        <v>1914</v>
      </c>
      <c r="F256" s="92" t="s">
        <v>1902</v>
      </c>
      <c r="G256" s="92" t="s">
        <v>681</v>
      </c>
      <c r="H256" s="92" t="s">
        <v>3121</v>
      </c>
      <c r="I256" s="48" t="s">
        <v>686</v>
      </c>
      <c r="J256" s="78"/>
      <c r="K256" s="79"/>
      <c r="L256" s="48"/>
      <c r="M256" s="48" t="s">
        <v>3306</v>
      </c>
      <c r="N256" s="48" t="s">
        <v>126</v>
      </c>
      <c r="O256" s="48" t="s">
        <v>686</v>
      </c>
      <c r="P256" s="48" t="s">
        <v>60</v>
      </c>
    </row>
    <row r="257" spans="1:16" ht="168.75" x14ac:dyDescent="0.2">
      <c r="A257" s="81" t="s">
        <v>1207</v>
      </c>
      <c r="B257" s="82">
        <v>140</v>
      </c>
      <c r="C257" s="82">
        <v>210</v>
      </c>
      <c r="D257" s="82">
        <v>279</v>
      </c>
      <c r="E257" s="82" t="s">
        <v>1496</v>
      </c>
      <c r="F257" s="88" t="s">
        <v>1489</v>
      </c>
      <c r="G257" s="88" t="s">
        <v>1494</v>
      </c>
      <c r="H257" s="88" t="s">
        <v>3122</v>
      </c>
      <c r="I257" s="83" t="s">
        <v>686</v>
      </c>
      <c r="J257" s="84"/>
      <c r="K257" s="85"/>
      <c r="L257" s="83" t="s">
        <v>229</v>
      </c>
      <c r="M257" s="83" t="s">
        <v>3383</v>
      </c>
      <c r="N257" s="83" t="s">
        <v>126</v>
      </c>
      <c r="O257" s="83" t="s">
        <v>686</v>
      </c>
      <c r="P257" s="83" t="s">
        <v>60</v>
      </c>
    </row>
    <row r="258" spans="1:16" ht="90" collapsed="1" x14ac:dyDescent="0.2">
      <c r="A258" s="62" t="s">
        <v>1713</v>
      </c>
      <c r="B258" s="74">
        <v>397</v>
      </c>
      <c r="C258" s="74">
        <v>209</v>
      </c>
      <c r="D258" s="74">
        <v>280</v>
      </c>
      <c r="E258" s="74" t="s">
        <v>1905</v>
      </c>
      <c r="F258" s="89" t="s">
        <v>1737</v>
      </c>
      <c r="G258" s="89" t="s">
        <v>687</v>
      </c>
      <c r="H258" s="89" t="s">
        <v>3123</v>
      </c>
      <c r="I258" s="48" t="s">
        <v>686</v>
      </c>
      <c r="J258" s="78"/>
      <c r="K258" s="79"/>
      <c r="L258" s="48"/>
      <c r="M258" s="48" t="s">
        <v>3306</v>
      </c>
      <c r="N258" s="48" t="s">
        <v>126</v>
      </c>
      <c r="O258" s="48" t="s">
        <v>686</v>
      </c>
      <c r="P258" s="48" t="s">
        <v>60</v>
      </c>
    </row>
    <row r="259" spans="1:16" ht="56.25" collapsed="1" x14ac:dyDescent="0.2">
      <c r="A259" s="62" t="s">
        <v>1713</v>
      </c>
      <c r="B259" s="74">
        <v>398</v>
      </c>
      <c r="C259" s="74">
        <v>211</v>
      </c>
      <c r="D259" s="74">
        <v>282</v>
      </c>
      <c r="E259" s="74" t="s">
        <v>1906</v>
      </c>
      <c r="F259" s="89" t="s">
        <v>1737</v>
      </c>
      <c r="G259" s="89" t="s">
        <v>689</v>
      </c>
      <c r="H259" s="89" t="s">
        <v>3124</v>
      </c>
      <c r="I259" s="48" t="s">
        <v>686</v>
      </c>
      <c r="J259" s="78"/>
      <c r="K259" s="79"/>
      <c r="L259" s="48"/>
      <c r="M259" s="48" t="s">
        <v>3306</v>
      </c>
      <c r="N259" s="48" t="s">
        <v>126</v>
      </c>
      <c r="O259" s="48" t="s">
        <v>686</v>
      </c>
      <c r="P259" s="48" t="s">
        <v>60</v>
      </c>
    </row>
    <row r="260" spans="1:16" ht="56.25" collapsed="1" x14ac:dyDescent="0.2">
      <c r="A260" s="62" t="s">
        <v>1713</v>
      </c>
      <c r="B260" s="74">
        <v>399</v>
      </c>
      <c r="C260" s="74">
        <v>213</v>
      </c>
      <c r="D260" s="74">
        <v>284</v>
      </c>
      <c r="E260" s="74" t="s">
        <v>1900</v>
      </c>
      <c r="F260" s="89" t="s">
        <v>1737</v>
      </c>
      <c r="G260" s="89" t="s">
        <v>690</v>
      </c>
      <c r="H260" s="89" t="s">
        <v>3125</v>
      </c>
      <c r="I260" s="48" t="s">
        <v>686</v>
      </c>
      <c r="J260" s="78"/>
      <c r="K260" s="79"/>
      <c r="L260" s="48"/>
      <c r="M260" s="48" t="s">
        <v>3306</v>
      </c>
      <c r="N260" s="48" t="s">
        <v>126</v>
      </c>
      <c r="O260" s="48" t="s">
        <v>686</v>
      </c>
      <c r="P260" s="48" t="s">
        <v>60</v>
      </c>
    </row>
    <row r="261" spans="1:16" ht="67.5" collapsed="1" x14ac:dyDescent="0.2">
      <c r="A261" s="62" t="s">
        <v>1713</v>
      </c>
      <c r="B261" s="74">
        <v>400</v>
      </c>
      <c r="C261" s="74">
        <v>215</v>
      </c>
      <c r="D261" s="74">
        <v>286</v>
      </c>
      <c r="E261" s="74" t="s">
        <v>2021</v>
      </c>
      <c r="F261" s="92" t="s">
        <v>1737</v>
      </c>
      <c r="G261" s="92" t="s">
        <v>691</v>
      </c>
      <c r="H261" s="92" t="s">
        <v>3126</v>
      </c>
      <c r="I261" s="48" t="s">
        <v>686</v>
      </c>
      <c r="J261" s="78"/>
      <c r="K261" s="79"/>
      <c r="L261" s="48"/>
      <c r="M261" s="48" t="s">
        <v>3306</v>
      </c>
      <c r="N261" s="48" t="s">
        <v>126</v>
      </c>
      <c r="O261" s="48" t="s">
        <v>686</v>
      </c>
      <c r="P261" s="48" t="s">
        <v>60</v>
      </c>
    </row>
    <row r="262" spans="1:16" ht="180" x14ac:dyDescent="0.2">
      <c r="A262" s="81" t="s">
        <v>1207</v>
      </c>
      <c r="B262" s="82">
        <v>144</v>
      </c>
      <c r="C262" s="82">
        <v>226</v>
      </c>
      <c r="D262" s="82">
        <v>287</v>
      </c>
      <c r="E262" s="82" t="s">
        <v>1503</v>
      </c>
      <c r="F262" s="88" t="s">
        <v>1499</v>
      </c>
      <c r="G262" s="88" t="s">
        <v>1500</v>
      </c>
      <c r="H262" s="88" t="s">
        <v>3127</v>
      </c>
      <c r="I262" s="83" t="s">
        <v>55</v>
      </c>
      <c r="J262" s="84"/>
      <c r="K262" s="85"/>
      <c r="L262" s="83" t="s">
        <v>326</v>
      </c>
      <c r="M262" s="83" t="s">
        <v>3409</v>
      </c>
      <c r="N262" s="83" t="s">
        <v>44</v>
      </c>
      <c r="O262" s="83" t="s">
        <v>55</v>
      </c>
      <c r="P262" s="83" t="s">
        <v>60</v>
      </c>
    </row>
    <row r="263" spans="1:16" ht="146.25" collapsed="1" x14ac:dyDescent="0.2">
      <c r="A263" s="62" t="s">
        <v>1713</v>
      </c>
      <c r="B263" s="74">
        <v>401</v>
      </c>
      <c r="C263" s="74">
        <v>225</v>
      </c>
      <c r="D263" s="74">
        <v>288</v>
      </c>
      <c r="E263" s="74" t="s">
        <v>1912</v>
      </c>
      <c r="F263" s="92" t="s">
        <v>1902</v>
      </c>
      <c r="G263" s="92" t="s">
        <v>696</v>
      </c>
      <c r="H263" s="92" t="s">
        <v>3128</v>
      </c>
      <c r="I263" s="48" t="s">
        <v>686</v>
      </c>
      <c r="J263" s="78"/>
      <c r="K263" s="79"/>
      <c r="L263" s="48"/>
      <c r="M263" s="48" t="s">
        <v>3306</v>
      </c>
      <c r="N263" s="48" t="s">
        <v>126</v>
      </c>
      <c r="O263" s="48" t="s">
        <v>686</v>
      </c>
      <c r="P263" s="48" t="s">
        <v>60</v>
      </c>
    </row>
    <row r="264" spans="1:16" ht="180" x14ac:dyDescent="0.2">
      <c r="A264" s="81" t="s">
        <v>1207</v>
      </c>
      <c r="B264" s="82">
        <v>145</v>
      </c>
      <c r="C264" s="82">
        <v>416</v>
      </c>
      <c r="D264" s="82">
        <v>289</v>
      </c>
      <c r="E264" s="82" t="s">
        <v>1505</v>
      </c>
      <c r="F264" s="88" t="s">
        <v>1499</v>
      </c>
      <c r="G264" s="88" t="s">
        <v>1502</v>
      </c>
      <c r="H264" s="88" t="s">
        <v>3129</v>
      </c>
      <c r="I264" s="83" t="s">
        <v>55</v>
      </c>
      <c r="J264" s="84"/>
      <c r="K264" s="85"/>
      <c r="L264" s="83" t="s">
        <v>701</v>
      </c>
      <c r="M264" s="83" t="s">
        <v>3410</v>
      </c>
      <c r="N264" s="83" t="s">
        <v>44</v>
      </c>
      <c r="O264" s="83" t="s">
        <v>55</v>
      </c>
      <c r="P264" s="83" t="s">
        <v>60</v>
      </c>
    </row>
    <row r="265" spans="1:16" ht="157.5" collapsed="1" x14ac:dyDescent="0.2">
      <c r="A265" s="62" t="s">
        <v>1713</v>
      </c>
      <c r="B265" s="74">
        <v>402</v>
      </c>
      <c r="C265" s="74">
        <v>415</v>
      </c>
      <c r="D265" s="74">
        <v>290</v>
      </c>
      <c r="E265" s="74" t="s">
        <v>1789</v>
      </c>
      <c r="F265" s="92" t="s">
        <v>1909</v>
      </c>
      <c r="G265" s="92" t="s">
        <v>704</v>
      </c>
      <c r="H265" s="92" t="s">
        <v>3130</v>
      </c>
      <c r="I265" s="48" t="s">
        <v>55</v>
      </c>
      <c r="J265" s="78"/>
      <c r="K265" s="79"/>
      <c r="L265" s="48"/>
      <c r="M265" s="48" t="s">
        <v>3306</v>
      </c>
      <c r="N265" s="48" t="s">
        <v>44</v>
      </c>
      <c r="O265" s="48" t="s">
        <v>55</v>
      </c>
      <c r="P265" s="48" t="s">
        <v>60</v>
      </c>
    </row>
    <row r="266" spans="1:16" ht="56.25" x14ac:dyDescent="0.2">
      <c r="A266" s="81" t="s">
        <v>1207</v>
      </c>
      <c r="B266" s="82">
        <v>146</v>
      </c>
      <c r="C266" s="82">
        <v>224</v>
      </c>
      <c r="D266" s="82">
        <v>291</v>
      </c>
      <c r="E266" s="82" t="s">
        <v>1508</v>
      </c>
      <c r="F266" s="88" t="s">
        <v>1499</v>
      </c>
      <c r="G266" s="88" t="s">
        <v>1504</v>
      </c>
      <c r="H266" s="88" t="s">
        <v>3131</v>
      </c>
      <c r="I266" s="83" t="s">
        <v>55</v>
      </c>
      <c r="J266" s="84"/>
      <c r="K266" s="85"/>
      <c r="L266" s="83" t="s">
        <v>709</v>
      </c>
      <c r="M266" s="83" t="s">
        <v>3351</v>
      </c>
      <c r="N266" s="83" t="s">
        <v>44</v>
      </c>
      <c r="O266" s="83" t="s">
        <v>55</v>
      </c>
      <c r="P266" s="83" t="s">
        <v>60</v>
      </c>
    </row>
    <row r="267" spans="1:16" ht="45" collapsed="1" x14ac:dyDescent="0.2">
      <c r="A267" s="62" t="s">
        <v>1713</v>
      </c>
      <c r="B267" s="74">
        <v>403</v>
      </c>
      <c r="C267" s="74">
        <v>223</v>
      </c>
      <c r="D267" s="74">
        <v>292</v>
      </c>
      <c r="E267" s="74" t="s">
        <v>1901</v>
      </c>
      <c r="F267" s="92" t="s">
        <v>1902</v>
      </c>
      <c r="G267" s="92" t="s">
        <v>710</v>
      </c>
      <c r="H267" s="92" t="s">
        <v>3132</v>
      </c>
      <c r="I267" s="48" t="s">
        <v>53</v>
      </c>
      <c r="J267" s="78"/>
      <c r="K267" s="79"/>
      <c r="L267" s="48"/>
      <c r="M267" s="48" t="s">
        <v>3306</v>
      </c>
      <c r="N267" s="48" t="s">
        <v>44</v>
      </c>
      <c r="O267" s="48" t="s">
        <v>53</v>
      </c>
      <c r="P267" s="48" t="s">
        <v>60</v>
      </c>
    </row>
    <row r="268" spans="1:16" ht="90" x14ac:dyDescent="0.2">
      <c r="A268" s="81" t="s">
        <v>1207</v>
      </c>
      <c r="B268" s="82">
        <v>147</v>
      </c>
      <c r="C268" s="82">
        <v>188</v>
      </c>
      <c r="D268" s="82">
        <v>293</v>
      </c>
      <c r="E268" s="82" t="s">
        <v>1509</v>
      </c>
      <c r="F268" s="88" t="s">
        <v>1506</v>
      </c>
      <c r="G268" s="94" t="s">
        <v>2567</v>
      </c>
      <c r="H268" s="88" t="s">
        <v>3133</v>
      </c>
      <c r="I268" s="87" t="s">
        <v>78</v>
      </c>
      <c r="J268" s="86" t="s">
        <v>61</v>
      </c>
      <c r="K268" s="85"/>
      <c r="L268" s="83" t="s">
        <v>204</v>
      </c>
      <c r="M268" s="83" t="s">
        <v>3411</v>
      </c>
      <c r="N268" s="83" t="s">
        <v>78</v>
      </c>
      <c r="O268" s="87" t="s">
        <v>78</v>
      </c>
      <c r="P268" s="83" t="s">
        <v>60</v>
      </c>
    </row>
    <row r="269" spans="1:16" ht="45" collapsed="1" x14ac:dyDescent="0.2">
      <c r="A269" s="62" t="s">
        <v>1713</v>
      </c>
      <c r="B269" s="74">
        <v>404</v>
      </c>
      <c r="C269" s="74">
        <v>187</v>
      </c>
      <c r="D269" s="74">
        <v>294</v>
      </c>
      <c r="E269" s="74" t="s">
        <v>1898</v>
      </c>
      <c r="F269" s="92" t="s">
        <v>1878</v>
      </c>
      <c r="G269" s="92" t="s">
        <v>715</v>
      </c>
      <c r="H269" s="92" t="s">
        <v>3134</v>
      </c>
      <c r="I269" s="48" t="s">
        <v>126</v>
      </c>
      <c r="J269" s="78"/>
      <c r="K269" s="79"/>
      <c r="L269" s="48"/>
      <c r="M269" s="48" t="s">
        <v>3306</v>
      </c>
      <c r="N269" s="48" t="s">
        <v>126</v>
      </c>
      <c r="O269" s="48" t="s">
        <v>126</v>
      </c>
      <c r="P269" s="48" t="s">
        <v>60</v>
      </c>
    </row>
    <row r="270" spans="1:16" ht="90" x14ac:dyDescent="0.2">
      <c r="A270" s="81" t="s">
        <v>1207</v>
      </c>
      <c r="B270" s="82">
        <v>148</v>
      </c>
      <c r="C270" s="82">
        <v>230</v>
      </c>
      <c r="D270" s="82">
        <v>295</v>
      </c>
      <c r="E270" s="82" t="s">
        <v>1511</v>
      </c>
      <c r="F270" s="88" t="s">
        <v>1506</v>
      </c>
      <c r="G270" s="88" t="s">
        <v>1507</v>
      </c>
      <c r="H270" s="88" t="s">
        <v>3135</v>
      </c>
      <c r="I270" s="83" t="s">
        <v>686</v>
      </c>
      <c r="J270" s="84"/>
      <c r="K270" s="85"/>
      <c r="L270" s="83" t="s">
        <v>204</v>
      </c>
      <c r="M270" s="83" t="s">
        <v>3411</v>
      </c>
      <c r="N270" s="83" t="s">
        <v>126</v>
      </c>
      <c r="O270" s="83" t="s">
        <v>686</v>
      </c>
      <c r="P270" s="83" t="s">
        <v>60</v>
      </c>
    </row>
    <row r="271" spans="1:16" ht="45" collapsed="1" x14ac:dyDescent="0.2">
      <c r="A271" s="62" t="s">
        <v>1713</v>
      </c>
      <c r="B271" s="74">
        <v>405</v>
      </c>
      <c r="C271" s="74">
        <v>229</v>
      </c>
      <c r="D271" s="74">
        <v>296</v>
      </c>
      <c r="E271" s="74" t="s">
        <v>1941</v>
      </c>
      <c r="F271" s="89" t="s">
        <v>1913</v>
      </c>
      <c r="G271" s="89" t="s">
        <v>718</v>
      </c>
      <c r="H271" s="89" t="s">
        <v>3136</v>
      </c>
      <c r="I271" s="48" t="s">
        <v>126</v>
      </c>
      <c r="J271" s="78"/>
      <c r="K271" s="79"/>
      <c r="L271" s="48"/>
      <c r="M271" s="48" t="s">
        <v>3306</v>
      </c>
      <c r="N271" s="48" t="s">
        <v>126</v>
      </c>
      <c r="O271" s="48" t="s">
        <v>126</v>
      </c>
      <c r="P271" s="48" t="s">
        <v>60</v>
      </c>
    </row>
    <row r="272" spans="1:16" ht="56.25" collapsed="1" x14ac:dyDescent="0.2">
      <c r="A272" s="62" t="s">
        <v>1713</v>
      </c>
      <c r="B272" s="74">
        <v>406</v>
      </c>
      <c r="C272" s="74">
        <v>185</v>
      </c>
      <c r="D272" s="74">
        <v>298</v>
      </c>
      <c r="E272" s="74" t="s">
        <v>1723</v>
      </c>
      <c r="F272" s="92" t="s">
        <v>1878</v>
      </c>
      <c r="G272" s="92" t="s">
        <v>2570</v>
      </c>
      <c r="H272" s="92" t="s">
        <v>3137</v>
      </c>
      <c r="I272" s="48" t="s">
        <v>126</v>
      </c>
      <c r="J272" s="78"/>
      <c r="K272" s="79"/>
      <c r="L272" s="48"/>
      <c r="M272" s="48" t="s">
        <v>3306</v>
      </c>
      <c r="N272" s="48" t="s">
        <v>126</v>
      </c>
      <c r="O272" s="48" t="s">
        <v>126</v>
      </c>
      <c r="P272" s="48" t="s">
        <v>60</v>
      </c>
    </row>
    <row r="273" spans="1:16" ht="56.25" x14ac:dyDescent="0.2">
      <c r="A273" s="81" t="s">
        <v>1207</v>
      </c>
      <c r="B273" s="82">
        <v>150</v>
      </c>
      <c r="C273" s="82">
        <v>232</v>
      </c>
      <c r="D273" s="82">
        <v>299</v>
      </c>
      <c r="E273" s="82" t="s">
        <v>1515</v>
      </c>
      <c r="F273" s="88" t="s">
        <v>1506</v>
      </c>
      <c r="G273" s="88" t="s">
        <v>1510</v>
      </c>
      <c r="H273" s="88" t="s">
        <v>3138</v>
      </c>
      <c r="I273" s="83" t="s">
        <v>226</v>
      </c>
      <c r="J273" s="84"/>
      <c r="K273" s="85"/>
      <c r="L273" s="83" t="s">
        <v>56</v>
      </c>
      <c r="M273" s="83" t="s">
        <v>3306</v>
      </c>
      <c r="N273" s="83" t="s">
        <v>226</v>
      </c>
      <c r="O273" s="83" t="s">
        <v>226</v>
      </c>
      <c r="P273" s="83" t="s">
        <v>60</v>
      </c>
    </row>
    <row r="274" spans="1:16" ht="56.25" collapsed="1" x14ac:dyDescent="0.2">
      <c r="A274" s="62" t="s">
        <v>1713</v>
      </c>
      <c r="B274" s="74">
        <v>407</v>
      </c>
      <c r="C274" s="74">
        <v>231</v>
      </c>
      <c r="D274" s="74">
        <v>300</v>
      </c>
      <c r="E274" s="74" t="s">
        <v>1920</v>
      </c>
      <c r="F274" s="92" t="s">
        <v>1913</v>
      </c>
      <c r="G274" s="92" t="s">
        <v>723</v>
      </c>
      <c r="H274" s="92" t="s">
        <v>3139</v>
      </c>
      <c r="I274" s="48" t="s">
        <v>226</v>
      </c>
      <c r="J274" s="78"/>
      <c r="K274" s="79"/>
      <c r="L274" s="48"/>
      <c r="M274" s="48" t="s">
        <v>3306</v>
      </c>
      <c r="N274" s="48" t="s">
        <v>226</v>
      </c>
      <c r="O274" s="48" t="s">
        <v>226</v>
      </c>
      <c r="P274" s="48" t="s">
        <v>60</v>
      </c>
    </row>
    <row r="275" spans="1:16" ht="258.75" x14ac:dyDescent="0.2">
      <c r="A275" s="81" t="s">
        <v>1207</v>
      </c>
      <c r="B275" s="82">
        <v>151</v>
      </c>
      <c r="C275" s="82">
        <v>250</v>
      </c>
      <c r="D275" s="82">
        <v>301</v>
      </c>
      <c r="E275" s="82" t="s">
        <v>1517</v>
      </c>
      <c r="F275" s="88" t="s">
        <v>1512</v>
      </c>
      <c r="G275" s="88" t="s">
        <v>1513</v>
      </c>
      <c r="H275" s="88" t="s">
        <v>3140</v>
      </c>
      <c r="I275" s="83" t="s">
        <v>55</v>
      </c>
      <c r="J275" s="84"/>
      <c r="K275" s="85"/>
      <c r="L275" s="83" t="s">
        <v>727</v>
      </c>
      <c r="M275" s="83" t="s">
        <v>3412</v>
      </c>
      <c r="N275" s="83" t="s">
        <v>44</v>
      </c>
      <c r="O275" s="83" t="s">
        <v>55</v>
      </c>
      <c r="P275" s="83" t="s">
        <v>60</v>
      </c>
    </row>
    <row r="276" spans="1:16" ht="236.25" collapsed="1" x14ac:dyDescent="0.2">
      <c r="A276" s="62" t="s">
        <v>1713</v>
      </c>
      <c r="B276" s="74">
        <v>408</v>
      </c>
      <c r="C276" s="74">
        <v>249</v>
      </c>
      <c r="D276" s="74">
        <v>302</v>
      </c>
      <c r="E276" s="74" t="s">
        <v>1760</v>
      </c>
      <c r="F276" s="89" t="s">
        <v>1761</v>
      </c>
      <c r="G276" s="89" t="s">
        <v>730</v>
      </c>
      <c r="H276" s="89" t="s">
        <v>3141</v>
      </c>
      <c r="I276" s="48" t="s">
        <v>126</v>
      </c>
      <c r="J276" s="78"/>
      <c r="K276" s="79"/>
      <c r="L276" s="48"/>
      <c r="M276" s="48" t="s">
        <v>3306</v>
      </c>
      <c r="N276" s="48" t="s">
        <v>126</v>
      </c>
      <c r="O276" s="48" t="s">
        <v>126</v>
      </c>
      <c r="P276" s="48" t="s">
        <v>60</v>
      </c>
    </row>
    <row r="277" spans="1:16" ht="78.75" collapsed="1" x14ac:dyDescent="0.2">
      <c r="A277" s="62" t="s">
        <v>1713</v>
      </c>
      <c r="B277" s="74">
        <v>409</v>
      </c>
      <c r="C277" s="74">
        <v>405</v>
      </c>
      <c r="D277" s="74">
        <v>304</v>
      </c>
      <c r="E277" s="74" t="s">
        <v>1933</v>
      </c>
      <c r="F277" s="92" t="s">
        <v>1763</v>
      </c>
      <c r="G277" s="92" t="s">
        <v>733</v>
      </c>
      <c r="H277" s="92" t="s">
        <v>3142</v>
      </c>
      <c r="I277" s="48" t="s">
        <v>55</v>
      </c>
      <c r="J277" s="78"/>
      <c r="K277" s="79"/>
      <c r="L277" s="48"/>
      <c r="M277" s="48" t="s">
        <v>3306</v>
      </c>
      <c r="N277" s="48" t="s">
        <v>44</v>
      </c>
      <c r="O277" s="48" t="s">
        <v>55</v>
      </c>
      <c r="P277" s="48" t="s">
        <v>60</v>
      </c>
    </row>
    <row r="278" spans="1:16" ht="135" x14ac:dyDescent="0.2">
      <c r="A278" s="81" t="s">
        <v>1207</v>
      </c>
      <c r="B278" s="82">
        <v>153</v>
      </c>
      <c r="C278" s="82">
        <v>240</v>
      </c>
      <c r="D278" s="82">
        <v>305</v>
      </c>
      <c r="E278" s="82" t="s">
        <v>1521</v>
      </c>
      <c r="F278" s="88" t="s">
        <v>1512</v>
      </c>
      <c r="G278" s="88" t="s">
        <v>1516</v>
      </c>
      <c r="H278" s="88" t="s">
        <v>3143</v>
      </c>
      <c r="I278" s="83" t="s">
        <v>55</v>
      </c>
      <c r="J278" s="84"/>
      <c r="K278" s="85"/>
      <c r="L278" s="83" t="s">
        <v>737</v>
      </c>
      <c r="M278" s="83" t="s">
        <v>3413</v>
      </c>
      <c r="N278" s="83" t="s">
        <v>44</v>
      </c>
      <c r="O278" s="83" t="s">
        <v>55</v>
      </c>
      <c r="P278" s="83" t="s">
        <v>60</v>
      </c>
    </row>
    <row r="279" spans="1:16" ht="112.5" collapsed="1" x14ac:dyDescent="0.2">
      <c r="A279" s="62" t="s">
        <v>1713</v>
      </c>
      <c r="B279" s="74">
        <v>410</v>
      </c>
      <c r="C279" s="74">
        <v>239</v>
      </c>
      <c r="D279" s="74">
        <v>306</v>
      </c>
      <c r="E279" s="74" t="s">
        <v>1943</v>
      </c>
      <c r="F279" s="92" t="s">
        <v>1918</v>
      </c>
      <c r="G279" s="92" t="s">
        <v>739</v>
      </c>
      <c r="H279" s="92" t="s">
        <v>3144</v>
      </c>
      <c r="I279" s="48" t="s">
        <v>53</v>
      </c>
      <c r="J279" s="78"/>
      <c r="K279" s="79"/>
      <c r="L279" s="48"/>
      <c r="M279" s="48" t="s">
        <v>3306</v>
      </c>
      <c r="N279" s="48" t="s">
        <v>44</v>
      </c>
      <c r="O279" s="48" t="s">
        <v>53</v>
      </c>
      <c r="P279" s="48" t="s">
        <v>60</v>
      </c>
    </row>
    <row r="280" spans="1:16" ht="101.25" x14ac:dyDescent="0.2">
      <c r="A280" s="81" t="s">
        <v>1207</v>
      </c>
      <c r="B280" s="82">
        <v>154</v>
      </c>
      <c r="C280" s="82">
        <v>242</v>
      </c>
      <c r="D280" s="82">
        <v>307</v>
      </c>
      <c r="E280" s="82" t="s">
        <v>1524</v>
      </c>
      <c r="F280" s="88" t="s">
        <v>1512</v>
      </c>
      <c r="G280" s="88" t="s">
        <v>1518</v>
      </c>
      <c r="H280" s="88" t="s">
        <v>3145</v>
      </c>
      <c r="I280" s="83" t="s">
        <v>55</v>
      </c>
      <c r="J280" s="84"/>
      <c r="K280" s="85"/>
      <c r="L280" s="83" t="s">
        <v>744</v>
      </c>
      <c r="M280" s="83" t="s">
        <v>3414</v>
      </c>
      <c r="N280" s="83" t="s">
        <v>44</v>
      </c>
      <c r="O280" s="83" t="s">
        <v>55</v>
      </c>
      <c r="P280" s="83" t="s">
        <v>60</v>
      </c>
    </row>
    <row r="281" spans="1:16" ht="168.75" collapsed="1" x14ac:dyDescent="0.2">
      <c r="A281" s="62" t="s">
        <v>1713</v>
      </c>
      <c r="B281" s="74">
        <v>411</v>
      </c>
      <c r="C281" s="74">
        <v>241</v>
      </c>
      <c r="D281" s="74">
        <v>308</v>
      </c>
      <c r="E281" s="74" t="s">
        <v>1940</v>
      </c>
      <c r="F281" s="92" t="s">
        <v>1918</v>
      </c>
      <c r="G281" s="92" t="s">
        <v>745</v>
      </c>
      <c r="H281" s="92" t="s">
        <v>3146</v>
      </c>
      <c r="I281" s="48" t="s">
        <v>55</v>
      </c>
      <c r="J281" s="78"/>
      <c r="K281" s="79"/>
      <c r="L281" s="48"/>
      <c r="M281" s="48" t="s">
        <v>3306</v>
      </c>
      <c r="N281" s="48" t="s">
        <v>44</v>
      </c>
      <c r="O281" s="48" t="s">
        <v>55</v>
      </c>
      <c r="P281" s="48" t="s">
        <v>60</v>
      </c>
    </row>
    <row r="282" spans="1:16" ht="78.75" x14ac:dyDescent="0.2">
      <c r="A282" s="81" t="s">
        <v>1207</v>
      </c>
      <c r="B282" s="82">
        <v>155</v>
      </c>
      <c r="C282" s="82">
        <v>236</v>
      </c>
      <c r="D282" s="82">
        <v>309</v>
      </c>
      <c r="E282" s="82" t="s">
        <v>1526</v>
      </c>
      <c r="F282" s="88" t="s">
        <v>1512</v>
      </c>
      <c r="G282" s="88" t="s">
        <v>1520</v>
      </c>
      <c r="H282" s="88" t="s">
        <v>3147</v>
      </c>
      <c r="I282" s="83" t="s">
        <v>226</v>
      </c>
      <c r="J282" s="84"/>
      <c r="K282" s="85"/>
      <c r="L282" s="83" t="s">
        <v>240</v>
      </c>
      <c r="M282" s="83" t="s">
        <v>3306</v>
      </c>
      <c r="N282" s="83" t="s">
        <v>226</v>
      </c>
      <c r="O282" s="83" t="s">
        <v>226</v>
      </c>
      <c r="P282" s="83" t="s">
        <v>60</v>
      </c>
    </row>
    <row r="283" spans="1:16" ht="45" collapsed="1" x14ac:dyDescent="0.2">
      <c r="A283" s="62" t="s">
        <v>1713</v>
      </c>
      <c r="B283" s="74">
        <v>412</v>
      </c>
      <c r="C283" s="74">
        <v>235</v>
      </c>
      <c r="D283" s="74">
        <v>310</v>
      </c>
      <c r="E283" s="74" t="s">
        <v>1917</v>
      </c>
      <c r="F283" s="92" t="s">
        <v>1918</v>
      </c>
      <c r="G283" s="93" t="s">
        <v>2565</v>
      </c>
      <c r="H283" s="92" t="s">
        <v>2890</v>
      </c>
      <c r="I283" s="75" t="s">
        <v>78</v>
      </c>
      <c r="J283" s="76" t="s">
        <v>61</v>
      </c>
      <c r="K283" s="77"/>
      <c r="L283" s="75"/>
      <c r="M283" s="75" t="s">
        <v>3306</v>
      </c>
      <c r="N283" s="48" t="s">
        <v>78</v>
      </c>
      <c r="O283" s="48" t="s">
        <v>78</v>
      </c>
      <c r="P283" s="48"/>
    </row>
    <row r="284" spans="1:16" ht="135" x14ac:dyDescent="0.2">
      <c r="A284" s="81" t="s">
        <v>1207</v>
      </c>
      <c r="B284" s="82">
        <v>156</v>
      </c>
      <c r="C284" s="82">
        <v>258</v>
      </c>
      <c r="D284" s="82">
        <v>311</v>
      </c>
      <c r="E284" s="82" t="s">
        <v>1529</v>
      </c>
      <c r="F284" s="88" t="s">
        <v>1522</v>
      </c>
      <c r="G284" s="88" t="s">
        <v>1523</v>
      </c>
      <c r="H284" s="88" t="s">
        <v>3148</v>
      </c>
      <c r="I284" s="83" t="s">
        <v>55</v>
      </c>
      <c r="J284" s="84"/>
      <c r="K284" s="85"/>
      <c r="L284" s="83" t="s">
        <v>56</v>
      </c>
      <c r="M284" s="83" t="s">
        <v>3415</v>
      </c>
      <c r="N284" s="83" t="s">
        <v>44</v>
      </c>
      <c r="O284" s="83" t="s">
        <v>55</v>
      </c>
      <c r="P284" s="83" t="s">
        <v>60</v>
      </c>
    </row>
    <row r="285" spans="1:16" ht="78.75" collapsed="1" x14ac:dyDescent="0.2">
      <c r="A285" s="62" t="s">
        <v>1713</v>
      </c>
      <c r="B285" s="74">
        <v>413</v>
      </c>
      <c r="C285" s="74">
        <v>257</v>
      </c>
      <c r="D285" s="74">
        <v>312</v>
      </c>
      <c r="E285" s="74" t="s">
        <v>1928</v>
      </c>
      <c r="F285" s="92" t="s">
        <v>1922</v>
      </c>
      <c r="G285" s="92" t="s">
        <v>752</v>
      </c>
      <c r="H285" s="92" t="s">
        <v>3149</v>
      </c>
      <c r="I285" s="48" t="s">
        <v>686</v>
      </c>
      <c r="J285" s="78"/>
      <c r="K285" s="79"/>
      <c r="L285" s="48"/>
      <c r="M285" s="48" t="s">
        <v>3306</v>
      </c>
      <c r="N285" s="48" t="s">
        <v>126</v>
      </c>
      <c r="O285" s="48" t="s">
        <v>686</v>
      </c>
      <c r="P285" s="48" t="s">
        <v>60</v>
      </c>
    </row>
    <row r="286" spans="1:16" ht="78.75" x14ac:dyDescent="0.2">
      <c r="A286" s="81" t="s">
        <v>1207</v>
      </c>
      <c r="B286" s="82">
        <v>157</v>
      </c>
      <c r="C286" s="82">
        <v>260</v>
      </c>
      <c r="D286" s="82">
        <v>313</v>
      </c>
      <c r="E286" s="82" t="s">
        <v>1532</v>
      </c>
      <c r="F286" s="88" t="s">
        <v>1522</v>
      </c>
      <c r="G286" s="88" t="s">
        <v>1525</v>
      </c>
      <c r="H286" s="88" t="s">
        <v>3150</v>
      </c>
      <c r="I286" s="83" t="s">
        <v>55</v>
      </c>
      <c r="J286" s="84"/>
      <c r="K286" s="85"/>
      <c r="L286" s="83" t="s">
        <v>204</v>
      </c>
      <c r="M286" s="83" t="s">
        <v>3416</v>
      </c>
      <c r="N286" s="83" t="s">
        <v>44</v>
      </c>
      <c r="O286" s="83" t="s">
        <v>55</v>
      </c>
      <c r="P286" s="83" t="s">
        <v>60</v>
      </c>
    </row>
    <row r="287" spans="1:16" ht="67.5" collapsed="1" x14ac:dyDescent="0.2">
      <c r="A287" s="62" t="s">
        <v>1713</v>
      </c>
      <c r="B287" s="74">
        <v>414</v>
      </c>
      <c r="C287" s="74">
        <v>259</v>
      </c>
      <c r="D287" s="74">
        <v>314</v>
      </c>
      <c r="E287" s="74" t="s">
        <v>1926</v>
      </c>
      <c r="F287" s="92" t="s">
        <v>1922</v>
      </c>
      <c r="G287" s="92" t="s">
        <v>759</v>
      </c>
      <c r="H287" s="92" t="s">
        <v>3151</v>
      </c>
      <c r="I287" s="48" t="s">
        <v>55</v>
      </c>
      <c r="J287" s="78"/>
      <c r="K287" s="79"/>
      <c r="L287" s="48"/>
      <c r="M287" s="48" t="s">
        <v>3306</v>
      </c>
      <c r="N287" s="48" t="s">
        <v>44</v>
      </c>
      <c r="O287" s="48" t="s">
        <v>55</v>
      </c>
      <c r="P287" s="48" t="s">
        <v>60</v>
      </c>
    </row>
    <row r="288" spans="1:16" ht="56.25" x14ac:dyDescent="0.2">
      <c r="A288" s="81" t="s">
        <v>1207</v>
      </c>
      <c r="B288" s="82">
        <v>158</v>
      </c>
      <c r="C288" s="82">
        <v>120</v>
      </c>
      <c r="D288" s="82">
        <v>315</v>
      </c>
      <c r="E288" s="82" t="s">
        <v>1534</v>
      </c>
      <c r="F288" s="88" t="s">
        <v>1527</v>
      </c>
      <c r="G288" s="88" t="s">
        <v>1528</v>
      </c>
      <c r="H288" s="88" t="s">
        <v>3152</v>
      </c>
      <c r="I288" s="83" t="s">
        <v>126</v>
      </c>
      <c r="J288" s="84"/>
      <c r="K288" s="85"/>
      <c r="L288" s="83" t="s">
        <v>229</v>
      </c>
      <c r="M288" s="83" t="s">
        <v>3383</v>
      </c>
      <c r="N288" s="83" t="s">
        <v>126</v>
      </c>
      <c r="O288" s="83" t="s">
        <v>126</v>
      </c>
      <c r="P288" s="83"/>
    </row>
    <row r="289" spans="1:16" ht="67.5" collapsed="1" x14ac:dyDescent="0.2">
      <c r="A289" s="62" t="s">
        <v>1713</v>
      </c>
      <c r="B289" s="74">
        <v>415</v>
      </c>
      <c r="C289" s="74">
        <v>119</v>
      </c>
      <c r="D289" s="74">
        <v>316</v>
      </c>
      <c r="E289" s="74" t="s">
        <v>1753</v>
      </c>
      <c r="F289" s="92" t="s">
        <v>1925</v>
      </c>
      <c r="G289" s="92" t="s">
        <v>763</v>
      </c>
      <c r="H289" s="92" t="s">
        <v>3153</v>
      </c>
      <c r="I289" s="48" t="s">
        <v>226</v>
      </c>
      <c r="J289" s="78"/>
      <c r="K289" s="79"/>
      <c r="L289" s="48"/>
      <c r="M289" s="48" t="s">
        <v>3306</v>
      </c>
      <c r="N289" s="48" t="s">
        <v>226</v>
      </c>
      <c r="O289" s="48" t="s">
        <v>226</v>
      </c>
      <c r="P289" s="48" t="s">
        <v>60</v>
      </c>
    </row>
    <row r="290" spans="1:16" ht="67.5" x14ac:dyDescent="0.2">
      <c r="A290" s="81" t="s">
        <v>1207</v>
      </c>
      <c r="B290" s="82">
        <v>159</v>
      </c>
      <c r="C290" s="82">
        <v>264</v>
      </c>
      <c r="D290" s="82">
        <v>317</v>
      </c>
      <c r="E290" s="82" t="s">
        <v>1537</v>
      </c>
      <c r="F290" s="88" t="s">
        <v>1530</v>
      </c>
      <c r="G290" s="88" t="s">
        <v>1531</v>
      </c>
      <c r="H290" s="88" t="s">
        <v>3154</v>
      </c>
      <c r="I290" s="83" t="s">
        <v>226</v>
      </c>
      <c r="J290" s="84"/>
      <c r="K290" s="85"/>
      <c r="L290" s="83" t="s">
        <v>229</v>
      </c>
      <c r="M290" s="83" t="s">
        <v>3306</v>
      </c>
      <c r="N290" s="83" t="s">
        <v>226</v>
      </c>
      <c r="O290" s="83" t="s">
        <v>226</v>
      </c>
      <c r="P290" s="83" t="s">
        <v>60</v>
      </c>
    </row>
    <row r="291" spans="1:16" ht="67.5" collapsed="1" x14ac:dyDescent="0.2">
      <c r="A291" s="62" t="s">
        <v>1713</v>
      </c>
      <c r="B291" s="74">
        <v>416</v>
      </c>
      <c r="C291" s="74">
        <v>263</v>
      </c>
      <c r="D291" s="74">
        <v>318</v>
      </c>
      <c r="E291" s="74" t="s">
        <v>1950</v>
      </c>
      <c r="F291" s="92" t="s">
        <v>1927</v>
      </c>
      <c r="G291" s="92" t="s">
        <v>768</v>
      </c>
      <c r="H291" s="92" t="s">
        <v>3155</v>
      </c>
      <c r="I291" s="48" t="s">
        <v>226</v>
      </c>
      <c r="J291" s="78"/>
      <c r="K291" s="79"/>
      <c r="L291" s="48"/>
      <c r="M291" s="48" t="s">
        <v>3306</v>
      </c>
      <c r="N291" s="48" t="s">
        <v>226</v>
      </c>
      <c r="O291" s="48" t="s">
        <v>226</v>
      </c>
      <c r="P291" s="48" t="s">
        <v>60</v>
      </c>
    </row>
    <row r="292" spans="1:16" ht="90" x14ac:dyDescent="0.2">
      <c r="A292" s="81" t="s">
        <v>1207</v>
      </c>
      <c r="B292" s="82">
        <v>160</v>
      </c>
      <c r="C292" s="82">
        <v>262</v>
      </c>
      <c r="D292" s="82">
        <v>319</v>
      </c>
      <c r="E292" s="82" t="s">
        <v>1538</v>
      </c>
      <c r="F292" s="88" t="s">
        <v>1530</v>
      </c>
      <c r="G292" s="88" t="s">
        <v>1533</v>
      </c>
      <c r="H292" s="88" t="s">
        <v>3156</v>
      </c>
      <c r="I292" s="83" t="s">
        <v>55</v>
      </c>
      <c r="J292" s="84"/>
      <c r="K292" s="85"/>
      <c r="L292" s="83" t="s">
        <v>595</v>
      </c>
      <c r="M292" s="83" t="s">
        <v>3417</v>
      </c>
      <c r="N292" s="83" t="s">
        <v>44</v>
      </c>
      <c r="O292" s="83" t="s">
        <v>55</v>
      </c>
      <c r="P292" s="83" t="s">
        <v>60</v>
      </c>
    </row>
    <row r="293" spans="1:16" ht="45" collapsed="1" x14ac:dyDescent="0.2">
      <c r="A293" s="62" t="s">
        <v>1713</v>
      </c>
      <c r="B293" s="74">
        <v>417</v>
      </c>
      <c r="C293" s="74">
        <v>261</v>
      </c>
      <c r="D293" s="74">
        <v>320</v>
      </c>
      <c r="E293" s="74" t="s">
        <v>1945</v>
      </c>
      <c r="F293" s="92" t="s">
        <v>1927</v>
      </c>
      <c r="G293" s="93" t="s">
        <v>2559</v>
      </c>
      <c r="H293" s="92" t="s">
        <v>2890</v>
      </c>
      <c r="I293" s="75" t="s">
        <v>78</v>
      </c>
      <c r="J293" s="76" t="s">
        <v>61</v>
      </c>
      <c r="K293" s="77"/>
      <c r="L293" s="75"/>
      <c r="M293" s="75" t="s">
        <v>3306</v>
      </c>
      <c r="N293" s="48" t="s">
        <v>78</v>
      </c>
      <c r="O293" s="48" t="s">
        <v>78</v>
      </c>
      <c r="P293" s="48"/>
    </row>
    <row r="294" spans="1:16" ht="292.5" x14ac:dyDescent="0.2">
      <c r="A294" s="81" t="s">
        <v>1207</v>
      </c>
      <c r="B294" s="82">
        <v>161</v>
      </c>
      <c r="C294" s="82">
        <v>252</v>
      </c>
      <c r="D294" s="82">
        <v>321</v>
      </c>
      <c r="E294" s="82" t="s">
        <v>1539</v>
      </c>
      <c r="F294" s="88" t="s">
        <v>1535</v>
      </c>
      <c r="G294" s="88" t="s">
        <v>1536</v>
      </c>
      <c r="H294" s="88" t="s">
        <v>3157</v>
      </c>
      <c r="I294" s="83" t="s">
        <v>55</v>
      </c>
      <c r="J294" s="84"/>
      <c r="K294" s="85"/>
      <c r="L294" s="83" t="s">
        <v>204</v>
      </c>
      <c r="M294" s="83" t="s">
        <v>3418</v>
      </c>
      <c r="N294" s="83" t="s">
        <v>44</v>
      </c>
      <c r="O294" s="83" t="s">
        <v>55</v>
      </c>
      <c r="P294" s="83" t="s">
        <v>60</v>
      </c>
    </row>
    <row r="295" spans="1:16" ht="101.25" collapsed="1" x14ac:dyDescent="0.2">
      <c r="A295" s="62" t="s">
        <v>1713</v>
      </c>
      <c r="B295" s="74">
        <v>418</v>
      </c>
      <c r="C295" s="74">
        <v>251</v>
      </c>
      <c r="D295" s="74">
        <v>322</v>
      </c>
      <c r="E295" s="74" t="s">
        <v>1932</v>
      </c>
      <c r="F295" s="89" t="s">
        <v>1761</v>
      </c>
      <c r="G295" s="89" t="s">
        <v>776</v>
      </c>
      <c r="H295" s="89" t="s">
        <v>3158</v>
      </c>
      <c r="I295" s="48" t="s">
        <v>686</v>
      </c>
      <c r="J295" s="78"/>
      <c r="K295" s="79"/>
      <c r="L295" s="48"/>
      <c r="M295" s="48" t="s">
        <v>3306</v>
      </c>
      <c r="N295" s="48" t="s">
        <v>126</v>
      </c>
      <c r="O295" s="48" t="s">
        <v>686</v>
      </c>
      <c r="P295" s="48" t="s">
        <v>60</v>
      </c>
    </row>
    <row r="296" spans="1:16" ht="157.5" collapsed="1" x14ac:dyDescent="0.2">
      <c r="A296" s="62" t="s">
        <v>1713</v>
      </c>
      <c r="B296" s="74">
        <v>419</v>
      </c>
      <c r="C296" s="74">
        <v>407</v>
      </c>
      <c r="D296" s="74">
        <v>324</v>
      </c>
      <c r="E296" s="74" t="s">
        <v>1762</v>
      </c>
      <c r="F296" s="89" t="s">
        <v>1761</v>
      </c>
      <c r="G296" s="89" t="s">
        <v>778</v>
      </c>
      <c r="H296" s="89" t="s">
        <v>3159</v>
      </c>
      <c r="I296" s="48" t="s">
        <v>55</v>
      </c>
      <c r="J296" s="78"/>
      <c r="K296" s="79"/>
      <c r="L296" s="48"/>
      <c r="M296" s="48" t="s">
        <v>3306</v>
      </c>
      <c r="N296" s="48" t="s">
        <v>44</v>
      </c>
      <c r="O296" s="48" t="s">
        <v>55</v>
      </c>
      <c r="P296" s="48" t="s">
        <v>60</v>
      </c>
    </row>
    <row r="297" spans="1:16" ht="191.25" collapsed="1" x14ac:dyDescent="0.2">
      <c r="A297" s="62" t="s">
        <v>1713</v>
      </c>
      <c r="B297" s="74">
        <v>420</v>
      </c>
      <c r="C297" s="74">
        <v>409</v>
      </c>
      <c r="D297" s="74">
        <v>326</v>
      </c>
      <c r="E297" s="74" t="s">
        <v>1908</v>
      </c>
      <c r="F297" s="92" t="s">
        <v>1761</v>
      </c>
      <c r="G297" s="92" t="s">
        <v>779</v>
      </c>
      <c r="H297" s="92" t="s">
        <v>3160</v>
      </c>
      <c r="I297" s="48" t="s">
        <v>55</v>
      </c>
      <c r="J297" s="78"/>
      <c r="K297" s="79"/>
      <c r="L297" s="48"/>
      <c r="M297" s="48" t="s">
        <v>3306</v>
      </c>
      <c r="N297" s="48" t="s">
        <v>44</v>
      </c>
      <c r="O297" s="48" t="s">
        <v>55</v>
      </c>
      <c r="P297" s="48" t="s">
        <v>60</v>
      </c>
    </row>
    <row r="298" spans="1:16" ht="146.25" x14ac:dyDescent="0.2">
      <c r="A298" s="81" t="s">
        <v>1207</v>
      </c>
      <c r="B298" s="82">
        <v>164</v>
      </c>
      <c r="C298" s="82">
        <v>256</v>
      </c>
      <c r="D298" s="82">
        <v>327</v>
      </c>
      <c r="E298" s="82" t="s">
        <v>1544</v>
      </c>
      <c r="F298" s="88" t="s">
        <v>1535</v>
      </c>
      <c r="G298" s="88" t="s">
        <v>1540</v>
      </c>
      <c r="H298" s="88" t="s">
        <v>3161</v>
      </c>
      <c r="I298" s="83" t="s">
        <v>55</v>
      </c>
      <c r="J298" s="84"/>
      <c r="K298" s="85"/>
      <c r="L298" s="83" t="s">
        <v>783</v>
      </c>
      <c r="M298" s="83" t="s">
        <v>3419</v>
      </c>
      <c r="N298" s="83" t="s">
        <v>44</v>
      </c>
      <c r="O298" s="83" t="s">
        <v>55</v>
      </c>
      <c r="P298" s="83" t="s">
        <v>60</v>
      </c>
    </row>
    <row r="299" spans="1:16" ht="67.5" collapsed="1" x14ac:dyDescent="0.2">
      <c r="A299" s="62" t="s">
        <v>1713</v>
      </c>
      <c r="B299" s="74">
        <v>421</v>
      </c>
      <c r="C299" s="74">
        <v>255</v>
      </c>
      <c r="D299" s="74">
        <v>328</v>
      </c>
      <c r="E299" s="74" t="s">
        <v>1923</v>
      </c>
      <c r="F299" s="89" t="s">
        <v>1761</v>
      </c>
      <c r="G299" s="89" t="s">
        <v>786</v>
      </c>
      <c r="H299" s="89" t="s">
        <v>3162</v>
      </c>
      <c r="I299" s="48" t="s">
        <v>686</v>
      </c>
      <c r="J299" s="78"/>
      <c r="K299" s="79"/>
      <c r="L299" s="48"/>
      <c r="M299" s="48" t="s">
        <v>3306</v>
      </c>
      <c r="N299" s="48" t="s">
        <v>126</v>
      </c>
      <c r="O299" s="48" t="s">
        <v>686</v>
      </c>
      <c r="P299" s="48" t="s">
        <v>60</v>
      </c>
    </row>
    <row r="300" spans="1:16" ht="168.75" collapsed="1" x14ac:dyDescent="0.2">
      <c r="A300" s="62" t="s">
        <v>1713</v>
      </c>
      <c r="B300" s="74">
        <v>422</v>
      </c>
      <c r="C300" s="74">
        <v>411</v>
      </c>
      <c r="D300" s="74">
        <v>330</v>
      </c>
      <c r="E300" s="74" t="s">
        <v>1802</v>
      </c>
      <c r="F300" s="92" t="s">
        <v>1763</v>
      </c>
      <c r="G300" s="92" t="s">
        <v>796</v>
      </c>
      <c r="H300" s="92" t="s">
        <v>3163</v>
      </c>
      <c r="I300" s="48" t="s">
        <v>55</v>
      </c>
      <c r="J300" s="78"/>
      <c r="K300" s="79"/>
      <c r="L300" s="48"/>
      <c r="M300" s="48" t="s">
        <v>3306</v>
      </c>
      <c r="N300" s="48" t="s">
        <v>44</v>
      </c>
      <c r="O300" s="48" t="s">
        <v>55</v>
      </c>
      <c r="P300" s="48" t="s">
        <v>60</v>
      </c>
    </row>
    <row r="301" spans="1:16" ht="303.75" x14ac:dyDescent="0.2">
      <c r="A301" s="81" t="s">
        <v>1207</v>
      </c>
      <c r="B301" s="82">
        <v>166</v>
      </c>
      <c r="C301" s="82">
        <v>248</v>
      </c>
      <c r="D301" s="82">
        <v>331</v>
      </c>
      <c r="E301" s="82" t="s">
        <v>1547</v>
      </c>
      <c r="F301" s="88" t="s">
        <v>1535</v>
      </c>
      <c r="G301" s="88" t="s">
        <v>1543</v>
      </c>
      <c r="H301" s="88" t="s">
        <v>3164</v>
      </c>
      <c r="I301" s="83" t="s">
        <v>55</v>
      </c>
      <c r="J301" s="84"/>
      <c r="K301" s="85"/>
      <c r="L301" s="83" t="s">
        <v>240</v>
      </c>
      <c r="M301" s="83" t="s">
        <v>3420</v>
      </c>
      <c r="N301" s="83" t="s">
        <v>44</v>
      </c>
      <c r="O301" s="83" t="s">
        <v>55</v>
      </c>
      <c r="P301" s="83" t="s">
        <v>60</v>
      </c>
    </row>
    <row r="302" spans="1:16" ht="101.25" collapsed="1" x14ac:dyDescent="0.2">
      <c r="A302" s="62" t="s">
        <v>1713</v>
      </c>
      <c r="B302" s="74">
        <v>423</v>
      </c>
      <c r="C302" s="74">
        <v>247</v>
      </c>
      <c r="D302" s="74">
        <v>332</v>
      </c>
      <c r="E302" s="74" t="s">
        <v>1929</v>
      </c>
      <c r="F302" s="92" t="s">
        <v>1761</v>
      </c>
      <c r="G302" s="92" t="s">
        <v>790</v>
      </c>
      <c r="H302" s="92" t="s">
        <v>3165</v>
      </c>
      <c r="I302" s="48" t="s">
        <v>53</v>
      </c>
      <c r="J302" s="78"/>
      <c r="K302" s="79"/>
      <c r="L302" s="48"/>
      <c r="M302" s="48" t="s">
        <v>3306</v>
      </c>
      <c r="N302" s="48" t="s">
        <v>44</v>
      </c>
      <c r="O302" s="48" t="s">
        <v>53</v>
      </c>
      <c r="P302" s="48" t="s">
        <v>60</v>
      </c>
    </row>
    <row r="303" spans="1:16" ht="123.75" x14ac:dyDescent="0.2">
      <c r="A303" s="81" t="s">
        <v>1207</v>
      </c>
      <c r="B303" s="82">
        <v>167</v>
      </c>
      <c r="C303" s="82">
        <v>448</v>
      </c>
      <c r="D303" s="82">
        <v>333</v>
      </c>
      <c r="E303" s="82" t="s">
        <v>1548</v>
      </c>
      <c r="F303" s="88" t="s">
        <v>1535</v>
      </c>
      <c r="G303" s="88" t="s">
        <v>1545</v>
      </c>
      <c r="H303" s="88" t="s">
        <v>3166</v>
      </c>
      <c r="I303" s="83" t="s">
        <v>55</v>
      </c>
      <c r="J303" s="84"/>
      <c r="K303" s="85"/>
      <c r="L303" s="83" t="s">
        <v>595</v>
      </c>
      <c r="M303" s="83" t="s">
        <v>3421</v>
      </c>
      <c r="N303" s="83" t="s">
        <v>44</v>
      </c>
      <c r="O303" s="83" t="s">
        <v>55</v>
      </c>
      <c r="P303" s="83" t="s">
        <v>60</v>
      </c>
    </row>
    <row r="304" spans="1:16" ht="78.75" collapsed="1" x14ac:dyDescent="0.2">
      <c r="A304" s="62" t="s">
        <v>1713</v>
      </c>
      <c r="B304" s="74">
        <v>424</v>
      </c>
      <c r="C304" s="74">
        <v>447</v>
      </c>
      <c r="D304" s="74">
        <v>334</v>
      </c>
      <c r="E304" s="74" t="s">
        <v>1861</v>
      </c>
      <c r="F304" s="89" t="s">
        <v>1936</v>
      </c>
      <c r="G304" s="89" t="s">
        <v>799</v>
      </c>
      <c r="H304" s="89" t="s">
        <v>3167</v>
      </c>
      <c r="I304" s="48" t="s">
        <v>55</v>
      </c>
      <c r="J304" s="78"/>
      <c r="K304" s="79"/>
      <c r="L304" s="48"/>
      <c r="M304" s="48" t="s">
        <v>3306</v>
      </c>
      <c r="N304" s="48" t="s">
        <v>44</v>
      </c>
      <c r="O304" s="48" t="s">
        <v>55</v>
      </c>
      <c r="P304" s="48" t="s">
        <v>60</v>
      </c>
    </row>
    <row r="305" spans="1:16" ht="78.75" collapsed="1" x14ac:dyDescent="0.2">
      <c r="A305" s="62" t="s">
        <v>1713</v>
      </c>
      <c r="B305" s="74">
        <v>425</v>
      </c>
      <c r="C305" s="74">
        <v>477</v>
      </c>
      <c r="D305" s="74">
        <v>336</v>
      </c>
      <c r="E305" s="74" t="s">
        <v>1957</v>
      </c>
      <c r="F305" s="89" t="s">
        <v>1765</v>
      </c>
      <c r="G305" s="89" t="s">
        <v>800</v>
      </c>
      <c r="H305" s="89" t="s">
        <v>3168</v>
      </c>
      <c r="I305" s="48" t="s">
        <v>55</v>
      </c>
      <c r="J305" s="78"/>
      <c r="K305" s="79"/>
      <c r="L305" s="48"/>
      <c r="M305" s="48" t="s">
        <v>3306</v>
      </c>
      <c r="N305" s="48" t="s">
        <v>44</v>
      </c>
      <c r="O305" s="48" t="s">
        <v>55</v>
      </c>
      <c r="P305" s="48" t="s">
        <v>60</v>
      </c>
    </row>
    <row r="306" spans="1:16" ht="78.75" collapsed="1" x14ac:dyDescent="0.2">
      <c r="A306" s="62" t="s">
        <v>1713</v>
      </c>
      <c r="B306" s="74">
        <v>426</v>
      </c>
      <c r="C306" s="74">
        <v>491</v>
      </c>
      <c r="D306" s="74">
        <v>338</v>
      </c>
      <c r="E306" s="74" t="s">
        <v>1973</v>
      </c>
      <c r="F306" s="92" t="s">
        <v>1728</v>
      </c>
      <c r="G306" s="92" t="s">
        <v>803</v>
      </c>
      <c r="H306" s="92" t="s">
        <v>3169</v>
      </c>
      <c r="I306" s="48" t="s">
        <v>55</v>
      </c>
      <c r="J306" s="78"/>
      <c r="K306" s="79"/>
      <c r="L306" s="48"/>
      <c r="M306" s="48" t="s">
        <v>3306</v>
      </c>
      <c r="N306" s="48" t="s">
        <v>44</v>
      </c>
      <c r="O306" s="48" t="s">
        <v>55</v>
      </c>
      <c r="P306" s="48" t="s">
        <v>60</v>
      </c>
    </row>
    <row r="307" spans="1:16" ht="90" x14ac:dyDescent="0.2">
      <c r="A307" s="81" t="s">
        <v>1207</v>
      </c>
      <c r="B307" s="82">
        <v>170</v>
      </c>
      <c r="C307" s="82">
        <v>480</v>
      </c>
      <c r="D307" s="82">
        <v>339</v>
      </c>
      <c r="E307" s="82" t="s">
        <v>1555</v>
      </c>
      <c r="F307" s="88" t="s">
        <v>1535</v>
      </c>
      <c r="G307" s="88" t="s">
        <v>1549</v>
      </c>
      <c r="H307" s="88" t="s">
        <v>3170</v>
      </c>
      <c r="I307" s="83" t="s">
        <v>55</v>
      </c>
      <c r="J307" s="84"/>
      <c r="K307" s="85"/>
      <c r="L307" s="83" t="s">
        <v>296</v>
      </c>
      <c r="M307" s="83" t="s">
        <v>3422</v>
      </c>
      <c r="N307" s="83" t="s">
        <v>44</v>
      </c>
      <c r="O307" s="83" t="s">
        <v>55</v>
      </c>
      <c r="P307" s="83" t="s">
        <v>60</v>
      </c>
    </row>
    <row r="308" spans="1:16" ht="101.25" collapsed="1" x14ac:dyDescent="0.2">
      <c r="A308" s="62" t="s">
        <v>1713</v>
      </c>
      <c r="B308" s="74">
        <v>427</v>
      </c>
      <c r="C308" s="74">
        <v>479</v>
      </c>
      <c r="D308" s="74">
        <v>340</v>
      </c>
      <c r="E308" s="74" t="s">
        <v>1958</v>
      </c>
      <c r="F308" s="92" t="s">
        <v>1765</v>
      </c>
      <c r="G308" s="92" t="s">
        <v>810</v>
      </c>
      <c r="H308" s="92" t="s">
        <v>3171</v>
      </c>
      <c r="I308" s="48" t="s">
        <v>55</v>
      </c>
      <c r="J308" s="78"/>
      <c r="K308" s="79"/>
      <c r="L308" s="48"/>
      <c r="M308" s="48" t="s">
        <v>3306</v>
      </c>
      <c r="N308" s="48" t="s">
        <v>44</v>
      </c>
      <c r="O308" s="48" t="s">
        <v>55</v>
      </c>
      <c r="P308" s="48" t="s">
        <v>60</v>
      </c>
    </row>
    <row r="309" spans="1:16" ht="112.5" x14ac:dyDescent="0.2">
      <c r="A309" s="81" t="s">
        <v>1207</v>
      </c>
      <c r="B309" s="82">
        <v>171</v>
      </c>
      <c r="C309" s="82">
        <v>246</v>
      </c>
      <c r="D309" s="82">
        <v>341</v>
      </c>
      <c r="E309" s="82" t="s">
        <v>1557</v>
      </c>
      <c r="F309" s="88" t="s">
        <v>1535</v>
      </c>
      <c r="G309" s="88" t="s">
        <v>1551</v>
      </c>
      <c r="H309" s="88" t="s">
        <v>3172</v>
      </c>
      <c r="I309" s="83" t="s">
        <v>55</v>
      </c>
      <c r="J309" s="84"/>
      <c r="K309" s="85"/>
      <c r="L309" s="83" t="s">
        <v>595</v>
      </c>
      <c r="M309" s="83" t="s">
        <v>3423</v>
      </c>
      <c r="N309" s="83" t="s">
        <v>44</v>
      </c>
      <c r="O309" s="83" t="s">
        <v>55</v>
      </c>
      <c r="P309" s="83" t="s">
        <v>60</v>
      </c>
    </row>
    <row r="310" spans="1:16" ht="45" collapsed="1" x14ac:dyDescent="0.2">
      <c r="A310" s="62" t="s">
        <v>1713</v>
      </c>
      <c r="B310" s="74">
        <v>428</v>
      </c>
      <c r="C310" s="74">
        <v>245</v>
      </c>
      <c r="D310" s="74">
        <v>342</v>
      </c>
      <c r="E310" s="74" t="s">
        <v>1915</v>
      </c>
      <c r="F310" s="92" t="s">
        <v>1761</v>
      </c>
      <c r="G310" s="93" t="s">
        <v>2568</v>
      </c>
      <c r="H310" s="92" t="s">
        <v>2890</v>
      </c>
      <c r="I310" s="75" t="s">
        <v>78</v>
      </c>
      <c r="J310" s="76" t="s">
        <v>61</v>
      </c>
      <c r="K310" s="77"/>
      <c r="L310" s="75"/>
      <c r="M310" s="75" t="s">
        <v>3306</v>
      </c>
      <c r="N310" s="48" t="s">
        <v>78</v>
      </c>
      <c r="O310" s="48" t="s">
        <v>78</v>
      </c>
      <c r="P310" s="48"/>
    </row>
    <row r="311" spans="1:16" ht="90" x14ac:dyDescent="0.2">
      <c r="A311" s="81" t="s">
        <v>1207</v>
      </c>
      <c r="B311" s="82">
        <v>172</v>
      </c>
      <c r="C311" s="82">
        <v>234</v>
      </c>
      <c r="D311" s="82">
        <v>343</v>
      </c>
      <c r="E311" s="82" t="s">
        <v>1559</v>
      </c>
      <c r="F311" s="88" t="s">
        <v>1553</v>
      </c>
      <c r="G311" s="88" t="s">
        <v>1554</v>
      </c>
      <c r="H311" s="88" t="s">
        <v>3173</v>
      </c>
      <c r="I311" s="83" t="s">
        <v>126</v>
      </c>
      <c r="J311" s="84"/>
      <c r="K311" s="85"/>
      <c r="L311" s="83" t="s">
        <v>296</v>
      </c>
      <c r="M311" s="83" t="s">
        <v>3424</v>
      </c>
      <c r="N311" s="83" t="s">
        <v>126</v>
      </c>
      <c r="O311" s="83" t="s">
        <v>126</v>
      </c>
      <c r="P311" s="83"/>
    </row>
    <row r="312" spans="1:16" ht="67.5" collapsed="1" x14ac:dyDescent="0.2">
      <c r="A312" s="62" t="s">
        <v>1713</v>
      </c>
      <c r="B312" s="74">
        <v>429</v>
      </c>
      <c r="C312" s="74">
        <v>233</v>
      </c>
      <c r="D312" s="74">
        <v>344</v>
      </c>
      <c r="E312" s="74" t="s">
        <v>1944</v>
      </c>
      <c r="F312" s="92" t="s">
        <v>1942</v>
      </c>
      <c r="G312" s="92" t="s">
        <v>821</v>
      </c>
      <c r="H312" s="92" t="s">
        <v>3174</v>
      </c>
      <c r="I312" s="48" t="s">
        <v>686</v>
      </c>
      <c r="J312" s="78"/>
      <c r="K312" s="79"/>
      <c r="L312" s="48"/>
      <c r="M312" s="48" t="s">
        <v>3306</v>
      </c>
      <c r="N312" s="48" t="s">
        <v>126</v>
      </c>
      <c r="O312" s="48" t="s">
        <v>686</v>
      </c>
      <c r="P312" s="48" t="s">
        <v>60</v>
      </c>
    </row>
    <row r="313" spans="1:16" ht="67.5" x14ac:dyDescent="0.2">
      <c r="A313" s="81" t="s">
        <v>1207</v>
      </c>
      <c r="B313" s="82">
        <v>173</v>
      </c>
      <c r="C313" s="82">
        <v>244</v>
      </c>
      <c r="D313" s="82">
        <v>345</v>
      </c>
      <c r="E313" s="82" t="s">
        <v>1562</v>
      </c>
      <c r="F313" s="88" t="s">
        <v>1553</v>
      </c>
      <c r="G313" s="88" t="s">
        <v>1556</v>
      </c>
      <c r="H313" s="88" t="s">
        <v>3175</v>
      </c>
      <c r="I313" s="83" t="s">
        <v>55</v>
      </c>
      <c r="J313" s="84"/>
      <c r="K313" s="85"/>
      <c r="L313" s="83" t="s">
        <v>56</v>
      </c>
      <c r="M313" s="83" t="s">
        <v>3389</v>
      </c>
      <c r="N313" s="83" t="s">
        <v>44</v>
      </c>
      <c r="O313" s="83" t="s">
        <v>55</v>
      </c>
      <c r="P313" s="83" t="s">
        <v>60</v>
      </c>
    </row>
    <row r="314" spans="1:16" ht="78.75" collapsed="1" x14ac:dyDescent="0.2">
      <c r="A314" s="62" t="s">
        <v>1713</v>
      </c>
      <c r="B314" s="74">
        <v>430</v>
      </c>
      <c r="C314" s="74">
        <v>243</v>
      </c>
      <c r="D314" s="74">
        <v>346</v>
      </c>
      <c r="E314" s="74" t="s">
        <v>1934</v>
      </c>
      <c r="F314" s="92" t="s">
        <v>1918</v>
      </c>
      <c r="G314" s="92" t="s">
        <v>826</v>
      </c>
      <c r="H314" s="92" t="s">
        <v>3176</v>
      </c>
      <c r="I314" s="48" t="s">
        <v>686</v>
      </c>
      <c r="J314" s="78"/>
      <c r="K314" s="79"/>
      <c r="L314" s="48"/>
      <c r="M314" s="48" t="s">
        <v>3306</v>
      </c>
      <c r="N314" s="48" t="s">
        <v>126</v>
      </c>
      <c r="O314" s="48" t="s">
        <v>686</v>
      </c>
      <c r="P314" s="48" t="s">
        <v>60</v>
      </c>
    </row>
    <row r="315" spans="1:16" ht="135" x14ac:dyDescent="0.2">
      <c r="A315" s="81" t="s">
        <v>1207</v>
      </c>
      <c r="B315" s="82">
        <v>174</v>
      </c>
      <c r="C315" s="82">
        <v>238</v>
      </c>
      <c r="D315" s="82">
        <v>347</v>
      </c>
      <c r="E315" s="82" t="s">
        <v>1564</v>
      </c>
      <c r="F315" s="88" t="s">
        <v>1553</v>
      </c>
      <c r="G315" s="88" t="s">
        <v>1558</v>
      </c>
      <c r="H315" s="88" t="s">
        <v>3177</v>
      </c>
      <c r="I315" s="83" t="s">
        <v>226</v>
      </c>
      <c r="J315" s="84"/>
      <c r="K315" s="85"/>
      <c r="L315" s="83" t="s">
        <v>204</v>
      </c>
      <c r="M315" s="83" t="s">
        <v>3425</v>
      </c>
      <c r="N315" s="83" t="s">
        <v>226</v>
      </c>
      <c r="O315" s="83" t="s">
        <v>226</v>
      </c>
      <c r="P315" s="83" t="s">
        <v>60</v>
      </c>
    </row>
    <row r="316" spans="1:16" ht="45" collapsed="1" x14ac:dyDescent="0.2">
      <c r="A316" s="62" t="s">
        <v>1713</v>
      </c>
      <c r="B316" s="74">
        <v>431</v>
      </c>
      <c r="C316" s="74">
        <v>237</v>
      </c>
      <c r="D316" s="74">
        <v>348</v>
      </c>
      <c r="E316" s="74" t="s">
        <v>1919</v>
      </c>
      <c r="F316" s="92" t="s">
        <v>1918</v>
      </c>
      <c r="G316" s="93" t="s">
        <v>2566</v>
      </c>
      <c r="H316" s="92" t="s">
        <v>2890</v>
      </c>
      <c r="I316" s="75" t="s">
        <v>78</v>
      </c>
      <c r="J316" s="76" t="s">
        <v>61</v>
      </c>
      <c r="K316" s="77"/>
      <c r="L316" s="75"/>
      <c r="M316" s="75" t="s">
        <v>3306</v>
      </c>
      <c r="N316" s="48" t="s">
        <v>78</v>
      </c>
      <c r="O316" s="48" t="s">
        <v>78</v>
      </c>
      <c r="P316" s="48"/>
    </row>
    <row r="317" spans="1:16" ht="101.25" x14ac:dyDescent="0.2">
      <c r="A317" s="81" t="s">
        <v>1207</v>
      </c>
      <c r="B317" s="82">
        <v>175</v>
      </c>
      <c r="C317" s="82">
        <v>266</v>
      </c>
      <c r="D317" s="82">
        <v>349</v>
      </c>
      <c r="E317" s="82" t="s">
        <v>1566</v>
      </c>
      <c r="F317" s="88" t="s">
        <v>1560</v>
      </c>
      <c r="G317" s="88" t="s">
        <v>1561</v>
      </c>
      <c r="H317" s="88" t="s">
        <v>3178</v>
      </c>
      <c r="I317" s="83" t="s">
        <v>126</v>
      </c>
      <c r="J317" s="84"/>
      <c r="K317" s="85"/>
      <c r="L317" s="83" t="s">
        <v>56</v>
      </c>
      <c r="M317" s="83" t="s">
        <v>3426</v>
      </c>
      <c r="N317" s="83" t="s">
        <v>126</v>
      </c>
      <c r="O317" s="83" t="s">
        <v>126</v>
      </c>
      <c r="P317" s="83"/>
    </row>
    <row r="318" spans="1:16" ht="101.25" collapsed="1" x14ac:dyDescent="0.2">
      <c r="A318" s="62" t="s">
        <v>1713</v>
      </c>
      <c r="B318" s="74">
        <v>432</v>
      </c>
      <c r="C318" s="74">
        <v>265</v>
      </c>
      <c r="D318" s="74">
        <v>350</v>
      </c>
      <c r="E318" s="74" t="s">
        <v>1951</v>
      </c>
      <c r="F318" s="92" t="s">
        <v>1946</v>
      </c>
      <c r="G318" s="92" t="s">
        <v>832</v>
      </c>
      <c r="H318" s="92" t="s">
        <v>3179</v>
      </c>
      <c r="I318" s="48" t="s">
        <v>686</v>
      </c>
      <c r="J318" s="78"/>
      <c r="K318" s="79"/>
      <c r="L318" s="48"/>
      <c r="M318" s="48" t="s">
        <v>3306</v>
      </c>
      <c r="N318" s="48" t="s">
        <v>126</v>
      </c>
      <c r="O318" s="48" t="s">
        <v>686</v>
      </c>
      <c r="P318" s="48" t="s">
        <v>60</v>
      </c>
    </row>
    <row r="319" spans="1:16" ht="78.75" x14ac:dyDescent="0.2">
      <c r="A319" s="81" t="s">
        <v>1207</v>
      </c>
      <c r="B319" s="82">
        <v>176</v>
      </c>
      <c r="C319" s="82">
        <v>276</v>
      </c>
      <c r="D319" s="82">
        <v>351</v>
      </c>
      <c r="E319" s="82" t="s">
        <v>1568</v>
      </c>
      <c r="F319" s="88" t="s">
        <v>1560</v>
      </c>
      <c r="G319" s="88" t="s">
        <v>1563</v>
      </c>
      <c r="H319" s="88" t="s">
        <v>3180</v>
      </c>
      <c r="I319" s="83" t="s">
        <v>55</v>
      </c>
      <c r="J319" s="84"/>
      <c r="K319" s="85"/>
      <c r="L319" s="83" t="s">
        <v>389</v>
      </c>
      <c r="M319" s="83" t="s">
        <v>3427</v>
      </c>
      <c r="N319" s="83" t="s">
        <v>44</v>
      </c>
      <c r="O319" s="83" t="s">
        <v>55</v>
      </c>
      <c r="P319" s="83" t="s">
        <v>60</v>
      </c>
    </row>
    <row r="320" spans="1:16" ht="45" collapsed="1" x14ac:dyDescent="0.2">
      <c r="A320" s="62" t="s">
        <v>1713</v>
      </c>
      <c r="B320" s="74">
        <v>433</v>
      </c>
      <c r="C320" s="74">
        <v>275</v>
      </c>
      <c r="D320" s="74">
        <v>352</v>
      </c>
      <c r="E320" s="74" t="s">
        <v>1954</v>
      </c>
      <c r="F320" s="92" t="s">
        <v>1948</v>
      </c>
      <c r="G320" s="93" t="s">
        <v>2560</v>
      </c>
      <c r="H320" s="92" t="s">
        <v>2890</v>
      </c>
      <c r="I320" s="75" t="s">
        <v>78</v>
      </c>
      <c r="J320" s="76" t="s">
        <v>61</v>
      </c>
      <c r="K320" s="77"/>
      <c r="L320" s="75"/>
      <c r="M320" s="75" t="s">
        <v>3306</v>
      </c>
      <c r="N320" s="48" t="s">
        <v>78</v>
      </c>
      <c r="O320" s="48" t="s">
        <v>78</v>
      </c>
      <c r="P320" s="48"/>
    </row>
    <row r="321" spans="1:16" ht="112.5" x14ac:dyDescent="0.2">
      <c r="A321" s="81" t="s">
        <v>1207</v>
      </c>
      <c r="B321" s="82">
        <v>177</v>
      </c>
      <c r="C321" s="82">
        <v>278</v>
      </c>
      <c r="D321" s="82">
        <v>353</v>
      </c>
      <c r="E321" s="82" t="s">
        <v>1570</v>
      </c>
      <c r="F321" s="88" t="s">
        <v>1560</v>
      </c>
      <c r="G321" s="88" t="s">
        <v>1565</v>
      </c>
      <c r="H321" s="88" t="s">
        <v>3181</v>
      </c>
      <c r="I321" s="83" t="s">
        <v>126</v>
      </c>
      <c r="J321" s="84"/>
      <c r="K321" s="85"/>
      <c r="L321" s="83" t="s">
        <v>104</v>
      </c>
      <c r="M321" s="83" t="s">
        <v>3428</v>
      </c>
      <c r="N321" s="83" t="s">
        <v>126</v>
      </c>
      <c r="O321" s="83" t="s">
        <v>126</v>
      </c>
      <c r="P321" s="83"/>
    </row>
    <row r="322" spans="1:16" ht="45" collapsed="1" x14ac:dyDescent="0.2">
      <c r="A322" s="62" t="s">
        <v>1713</v>
      </c>
      <c r="B322" s="74">
        <v>434</v>
      </c>
      <c r="C322" s="74">
        <v>277</v>
      </c>
      <c r="D322" s="74">
        <v>354</v>
      </c>
      <c r="E322" s="74" t="s">
        <v>1975</v>
      </c>
      <c r="F322" s="92" t="s">
        <v>1948</v>
      </c>
      <c r="G322" s="93" t="s">
        <v>2561</v>
      </c>
      <c r="H322" s="92" t="s">
        <v>2890</v>
      </c>
      <c r="I322" s="75" t="s">
        <v>78</v>
      </c>
      <c r="J322" s="76" t="s">
        <v>61</v>
      </c>
      <c r="K322" s="77"/>
      <c r="L322" s="75"/>
      <c r="M322" s="75" t="s">
        <v>3306</v>
      </c>
      <c r="N322" s="48" t="s">
        <v>78</v>
      </c>
      <c r="O322" s="48" t="s">
        <v>78</v>
      </c>
      <c r="P322" s="48"/>
    </row>
    <row r="323" spans="1:16" ht="67.5" x14ac:dyDescent="0.2">
      <c r="A323" s="81" t="s">
        <v>1207</v>
      </c>
      <c r="B323" s="82">
        <v>178</v>
      </c>
      <c r="C323" s="82">
        <v>268</v>
      </c>
      <c r="D323" s="82">
        <v>355</v>
      </c>
      <c r="E323" s="82" t="s">
        <v>1572</v>
      </c>
      <c r="F323" s="88" t="s">
        <v>1560</v>
      </c>
      <c r="G323" s="88" t="s">
        <v>1567</v>
      </c>
      <c r="H323" s="88" t="s">
        <v>3182</v>
      </c>
      <c r="I323" s="83" t="s">
        <v>55</v>
      </c>
      <c r="J323" s="84"/>
      <c r="K323" s="85"/>
      <c r="L323" s="83" t="s">
        <v>842</v>
      </c>
      <c r="M323" s="83" t="s">
        <v>3429</v>
      </c>
      <c r="N323" s="83" t="s">
        <v>44</v>
      </c>
      <c r="O323" s="83" t="s">
        <v>55</v>
      </c>
      <c r="P323" s="83" t="s">
        <v>60</v>
      </c>
    </row>
    <row r="324" spans="1:16" ht="56.25" collapsed="1" x14ac:dyDescent="0.2">
      <c r="A324" s="62" t="s">
        <v>1713</v>
      </c>
      <c r="B324" s="74">
        <v>435</v>
      </c>
      <c r="C324" s="74">
        <v>267</v>
      </c>
      <c r="D324" s="74">
        <v>356</v>
      </c>
      <c r="E324" s="74" t="s">
        <v>1952</v>
      </c>
      <c r="F324" s="92" t="s">
        <v>1946</v>
      </c>
      <c r="G324" s="92" t="s">
        <v>845</v>
      </c>
      <c r="H324" s="92" t="s">
        <v>3183</v>
      </c>
      <c r="I324" s="48" t="s">
        <v>55</v>
      </c>
      <c r="J324" s="78"/>
      <c r="K324" s="79"/>
      <c r="L324" s="48"/>
      <c r="M324" s="48" t="s">
        <v>3306</v>
      </c>
      <c r="N324" s="48" t="s">
        <v>44</v>
      </c>
      <c r="O324" s="48" t="s">
        <v>55</v>
      </c>
      <c r="P324" s="48" t="s">
        <v>60</v>
      </c>
    </row>
    <row r="325" spans="1:16" ht="67.5" x14ac:dyDescent="0.2">
      <c r="A325" s="81" t="s">
        <v>1207</v>
      </c>
      <c r="B325" s="82">
        <v>179</v>
      </c>
      <c r="C325" s="82">
        <v>270</v>
      </c>
      <c r="D325" s="82">
        <v>357</v>
      </c>
      <c r="E325" s="82" t="s">
        <v>1574</v>
      </c>
      <c r="F325" s="88" t="s">
        <v>1560</v>
      </c>
      <c r="G325" s="88" t="s">
        <v>1569</v>
      </c>
      <c r="H325" s="88" t="s">
        <v>3184</v>
      </c>
      <c r="I325" s="83" t="s">
        <v>55</v>
      </c>
      <c r="J325" s="84"/>
      <c r="K325" s="85"/>
      <c r="L325" s="83" t="s">
        <v>849</v>
      </c>
      <c r="M325" s="83" t="s">
        <v>3430</v>
      </c>
      <c r="N325" s="83" t="s">
        <v>44</v>
      </c>
      <c r="O325" s="83" t="s">
        <v>55</v>
      </c>
      <c r="P325" s="83" t="s">
        <v>60</v>
      </c>
    </row>
    <row r="326" spans="1:16" ht="56.25" collapsed="1" x14ac:dyDescent="0.2">
      <c r="A326" s="62" t="s">
        <v>1713</v>
      </c>
      <c r="B326" s="74">
        <v>436</v>
      </c>
      <c r="C326" s="74">
        <v>269</v>
      </c>
      <c r="D326" s="74">
        <v>358</v>
      </c>
      <c r="E326" s="74" t="s">
        <v>1953</v>
      </c>
      <c r="F326" s="92" t="s">
        <v>1946</v>
      </c>
      <c r="G326" s="92" t="s">
        <v>851</v>
      </c>
      <c r="H326" s="92" t="s">
        <v>3185</v>
      </c>
      <c r="I326" s="48" t="s">
        <v>55</v>
      </c>
      <c r="J326" s="78"/>
      <c r="K326" s="79"/>
      <c r="L326" s="48"/>
      <c r="M326" s="48" t="s">
        <v>3306</v>
      </c>
      <c r="N326" s="48" t="s">
        <v>44</v>
      </c>
      <c r="O326" s="48" t="s">
        <v>55</v>
      </c>
      <c r="P326" s="48" t="s">
        <v>60</v>
      </c>
    </row>
    <row r="327" spans="1:16" ht="67.5" x14ac:dyDescent="0.2">
      <c r="A327" s="81" t="s">
        <v>1207</v>
      </c>
      <c r="B327" s="82">
        <v>180</v>
      </c>
      <c r="C327" s="82">
        <v>272</v>
      </c>
      <c r="D327" s="82">
        <v>359</v>
      </c>
      <c r="E327" s="82" t="s">
        <v>1576</v>
      </c>
      <c r="F327" s="88" t="s">
        <v>1560</v>
      </c>
      <c r="G327" s="88" t="s">
        <v>1571</v>
      </c>
      <c r="H327" s="88" t="s">
        <v>3186</v>
      </c>
      <c r="I327" s="83" t="s">
        <v>55</v>
      </c>
      <c r="J327" s="84"/>
      <c r="K327" s="85"/>
      <c r="L327" s="83" t="s">
        <v>849</v>
      </c>
      <c r="M327" s="83" t="s">
        <v>3431</v>
      </c>
      <c r="N327" s="83" t="s">
        <v>44</v>
      </c>
      <c r="O327" s="83" t="s">
        <v>55</v>
      </c>
      <c r="P327" s="83" t="s">
        <v>60</v>
      </c>
    </row>
    <row r="328" spans="1:16" ht="56.25" collapsed="1" x14ac:dyDescent="0.2">
      <c r="A328" s="62" t="s">
        <v>1713</v>
      </c>
      <c r="B328" s="74">
        <v>437</v>
      </c>
      <c r="C328" s="74">
        <v>271</v>
      </c>
      <c r="D328" s="74">
        <v>360</v>
      </c>
      <c r="E328" s="74" t="s">
        <v>1947</v>
      </c>
      <c r="F328" s="92" t="s">
        <v>1946</v>
      </c>
      <c r="G328" s="92" t="s">
        <v>857</v>
      </c>
      <c r="H328" s="92" t="s">
        <v>3187</v>
      </c>
      <c r="I328" s="48" t="s">
        <v>55</v>
      </c>
      <c r="J328" s="78"/>
      <c r="K328" s="79"/>
      <c r="L328" s="48"/>
      <c r="M328" s="48" t="s">
        <v>3306</v>
      </c>
      <c r="N328" s="48" t="s">
        <v>44</v>
      </c>
      <c r="O328" s="48" t="s">
        <v>55</v>
      </c>
      <c r="P328" s="48" t="s">
        <v>60</v>
      </c>
    </row>
    <row r="329" spans="1:16" ht="157.5" x14ac:dyDescent="0.2">
      <c r="A329" s="81" t="s">
        <v>1207</v>
      </c>
      <c r="B329" s="82">
        <v>181</v>
      </c>
      <c r="C329" s="82">
        <v>274</v>
      </c>
      <c r="D329" s="82">
        <v>361</v>
      </c>
      <c r="E329" s="82" t="s">
        <v>1579</v>
      </c>
      <c r="F329" s="88" t="s">
        <v>1560</v>
      </c>
      <c r="G329" s="88" t="s">
        <v>1573</v>
      </c>
      <c r="H329" s="88" t="s">
        <v>3188</v>
      </c>
      <c r="I329" s="83" t="s">
        <v>126</v>
      </c>
      <c r="J329" s="84"/>
      <c r="K329" s="85"/>
      <c r="L329" s="83" t="s">
        <v>204</v>
      </c>
      <c r="M329" s="83" t="s">
        <v>3432</v>
      </c>
      <c r="N329" s="83" t="s">
        <v>126</v>
      </c>
      <c r="O329" s="83" t="s">
        <v>126</v>
      </c>
      <c r="P329" s="83"/>
    </row>
    <row r="330" spans="1:16" ht="56.25" collapsed="1" x14ac:dyDescent="0.2">
      <c r="A330" s="62" t="s">
        <v>1713</v>
      </c>
      <c r="B330" s="74">
        <v>438</v>
      </c>
      <c r="C330" s="74">
        <v>273</v>
      </c>
      <c r="D330" s="74">
        <v>362</v>
      </c>
      <c r="E330" s="74" t="s">
        <v>1949</v>
      </c>
      <c r="F330" s="92" t="s">
        <v>1946</v>
      </c>
      <c r="G330" s="92" t="s">
        <v>864</v>
      </c>
      <c r="H330" s="92" t="s">
        <v>3189</v>
      </c>
      <c r="I330" s="48" t="s">
        <v>686</v>
      </c>
      <c r="J330" s="78"/>
      <c r="K330" s="79"/>
      <c r="L330" s="48"/>
      <c r="M330" s="48" t="s">
        <v>3306</v>
      </c>
      <c r="N330" s="48" t="s">
        <v>126</v>
      </c>
      <c r="O330" s="48" t="s">
        <v>686</v>
      </c>
      <c r="P330" s="48" t="s">
        <v>60</v>
      </c>
    </row>
    <row r="331" spans="1:16" ht="56.25" x14ac:dyDescent="0.2">
      <c r="A331" s="81" t="s">
        <v>1207</v>
      </c>
      <c r="B331" s="82">
        <v>182</v>
      </c>
      <c r="C331" s="82">
        <v>280</v>
      </c>
      <c r="D331" s="82">
        <v>363</v>
      </c>
      <c r="E331" s="82" t="s">
        <v>1580</v>
      </c>
      <c r="F331" s="88" t="s">
        <v>1560</v>
      </c>
      <c r="G331" s="88" t="s">
        <v>1575</v>
      </c>
      <c r="H331" s="88" t="s">
        <v>3190</v>
      </c>
      <c r="I331" s="83" t="s">
        <v>686</v>
      </c>
      <c r="J331" s="84"/>
      <c r="K331" s="85"/>
      <c r="L331" s="83" t="s">
        <v>153</v>
      </c>
      <c r="M331" s="83" t="s">
        <v>3433</v>
      </c>
      <c r="N331" s="83" t="s">
        <v>126</v>
      </c>
      <c r="O331" s="83" t="s">
        <v>686</v>
      </c>
      <c r="P331" s="83" t="s">
        <v>60</v>
      </c>
    </row>
    <row r="332" spans="1:16" ht="45" collapsed="1" x14ac:dyDescent="0.2">
      <c r="A332" s="62" t="s">
        <v>1713</v>
      </c>
      <c r="B332" s="74">
        <v>439</v>
      </c>
      <c r="C332" s="74">
        <v>279</v>
      </c>
      <c r="D332" s="74">
        <v>364</v>
      </c>
      <c r="E332" s="74" t="s">
        <v>1955</v>
      </c>
      <c r="F332" s="92" t="s">
        <v>1948</v>
      </c>
      <c r="G332" s="93" t="s">
        <v>2562</v>
      </c>
      <c r="H332" s="92" t="s">
        <v>2890</v>
      </c>
      <c r="I332" s="75" t="s">
        <v>78</v>
      </c>
      <c r="J332" s="76" t="s">
        <v>61</v>
      </c>
      <c r="K332" s="77"/>
      <c r="L332" s="75"/>
      <c r="M332" s="75" t="s">
        <v>3306</v>
      </c>
      <c r="N332" s="48" t="s">
        <v>78</v>
      </c>
      <c r="O332" s="48" t="s">
        <v>78</v>
      </c>
      <c r="P332" s="48"/>
    </row>
    <row r="333" spans="1:16" ht="157.5" x14ac:dyDescent="0.2">
      <c r="A333" s="81" t="s">
        <v>1207</v>
      </c>
      <c r="B333" s="82">
        <v>183</v>
      </c>
      <c r="C333" s="82">
        <v>284</v>
      </c>
      <c r="D333" s="82">
        <v>365</v>
      </c>
      <c r="E333" s="82" t="s">
        <v>1581</v>
      </c>
      <c r="F333" s="88" t="s">
        <v>1577</v>
      </c>
      <c r="G333" s="88" t="s">
        <v>1578</v>
      </c>
      <c r="H333" s="88" t="s">
        <v>3191</v>
      </c>
      <c r="I333" s="83" t="s">
        <v>55</v>
      </c>
      <c r="J333" s="84"/>
      <c r="K333" s="85"/>
      <c r="L333" s="83" t="s">
        <v>204</v>
      </c>
      <c r="M333" s="83" t="s">
        <v>3434</v>
      </c>
      <c r="N333" s="83" t="s">
        <v>44</v>
      </c>
      <c r="O333" s="83" t="s">
        <v>55</v>
      </c>
      <c r="P333" s="83" t="s">
        <v>60</v>
      </c>
    </row>
    <row r="334" spans="1:16" ht="56.25" collapsed="1" x14ac:dyDescent="0.2">
      <c r="A334" s="62" t="s">
        <v>1713</v>
      </c>
      <c r="B334" s="74">
        <v>440</v>
      </c>
      <c r="C334" s="74">
        <v>283</v>
      </c>
      <c r="D334" s="74">
        <v>366</v>
      </c>
      <c r="E334" s="74" t="s">
        <v>1959</v>
      </c>
      <c r="F334" s="89" t="s">
        <v>1948</v>
      </c>
      <c r="G334" s="89" t="s">
        <v>872</v>
      </c>
      <c r="H334" s="89" t="s">
        <v>3192</v>
      </c>
      <c r="I334" s="48" t="s">
        <v>686</v>
      </c>
      <c r="J334" s="78"/>
      <c r="K334" s="79"/>
      <c r="L334" s="48"/>
      <c r="M334" s="48" t="s">
        <v>3306</v>
      </c>
      <c r="N334" s="48" t="s">
        <v>126</v>
      </c>
      <c r="O334" s="48" t="s">
        <v>686</v>
      </c>
      <c r="P334" s="48" t="s">
        <v>60</v>
      </c>
    </row>
    <row r="335" spans="1:16" ht="90" collapsed="1" x14ac:dyDescent="0.2">
      <c r="A335" s="62" t="s">
        <v>1713</v>
      </c>
      <c r="B335" s="74">
        <v>441</v>
      </c>
      <c r="C335" s="74">
        <v>285</v>
      </c>
      <c r="D335" s="74">
        <v>368</v>
      </c>
      <c r="E335" s="74" t="s">
        <v>2020</v>
      </c>
      <c r="F335" s="89" t="s">
        <v>1948</v>
      </c>
      <c r="G335" s="89" t="s">
        <v>875</v>
      </c>
      <c r="H335" s="89" t="s">
        <v>3193</v>
      </c>
      <c r="I335" s="48" t="s">
        <v>53</v>
      </c>
      <c r="J335" s="78"/>
      <c r="K335" s="79"/>
      <c r="L335" s="48"/>
      <c r="M335" s="48" t="s">
        <v>3306</v>
      </c>
      <c r="N335" s="48" t="s">
        <v>44</v>
      </c>
      <c r="O335" s="48" t="s">
        <v>53</v>
      </c>
      <c r="P335" s="48" t="s">
        <v>60</v>
      </c>
    </row>
    <row r="336" spans="1:16" ht="112.5" collapsed="1" x14ac:dyDescent="0.2">
      <c r="A336" s="62" t="s">
        <v>1713</v>
      </c>
      <c r="B336" s="74">
        <v>442</v>
      </c>
      <c r="C336" s="74">
        <v>485</v>
      </c>
      <c r="D336" s="74">
        <v>370</v>
      </c>
      <c r="E336" s="74" t="s">
        <v>2005</v>
      </c>
      <c r="F336" s="89" t="s">
        <v>1728</v>
      </c>
      <c r="G336" s="89" t="s">
        <v>877</v>
      </c>
      <c r="H336" s="89" t="s">
        <v>3194</v>
      </c>
      <c r="I336" s="48" t="s">
        <v>55</v>
      </c>
      <c r="J336" s="78"/>
      <c r="K336" s="79"/>
      <c r="L336" s="48"/>
      <c r="M336" s="48" t="s">
        <v>3306</v>
      </c>
      <c r="N336" s="48" t="s">
        <v>44</v>
      </c>
      <c r="O336" s="48" t="s">
        <v>55</v>
      </c>
      <c r="P336" s="48" t="s">
        <v>60</v>
      </c>
    </row>
    <row r="337" spans="1:16" ht="78.75" collapsed="1" x14ac:dyDescent="0.2">
      <c r="A337" s="62" t="s">
        <v>1713</v>
      </c>
      <c r="B337" s="74">
        <v>443</v>
      </c>
      <c r="C337" s="74">
        <v>487</v>
      </c>
      <c r="D337" s="74">
        <v>372</v>
      </c>
      <c r="E337" s="74" t="s">
        <v>1971</v>
      </c>
      <c r="F337" s="92" t="s">
        <v>1728</v>
      </c>
      <c r="G337" s="92" t="s">
        <v>880</v>
      </c>
      <c r="H337" s="92" t="s">
        <v>3195</v>
      </c>
      <c r="I337" s="48" t="s">
        <v>330</v>
      </c>
      <c r="J337" s="78"/>
      <c r="K337" s="79"/>
      <c r="L337" s="48"/>
      <c r="M337" s="48" t="s">
        <v>3306</v>
      </c>
      <c r="N337" s="48" t="s">
        <v>126</v>
      </c>
      <c r="O337" s="48" t="s">
        <v>330</v>
      </c>
      <c r="P337" s="48" t="s">
        <v>60</v>
      </c>
    </row>
    <row r="338" spans="1:16" ht="101.25" x14ac:dyDescent="0.2">
      <c r="A338" s="81" t="s">
        <v>1207</v>
      </c>
      <c r="B338" s="82">
        <v>187</v>
      </c>
      <c r="C338" s="82">
        <v>288</v>
      </c>
      <c r="D338" s="82">
        <v>373</v>
      </c>
      <c r="E338" s="82" t="s">
        <v>1587</v>
      </c>
      <c r="F338" s="88" t="s">
        <v>1577</v>
      </c>
      <c r="G338" s="88" t="s">
        <v>1583</v>
      </c>
      <c r="H338" s="88" t="s">
        <v>3196</v>
      </c>
      <c r="I338" s="83" t="s">
        <v>55</v>
      </c>
      <c r="J338" s="84"/>
      <c r="K338" s="85"/>
      <c r="L338" s="83" t="s">
        <v>204</v>
      </c>
      <c r="M338" s="83" t="s">
        <v>3435</v>
      </c>
      <c r="N338" s="83" t="s">
        <v>44</v>
      </c>
      <c r="O338" s="83" t="s">
        <v>55</v>
      </c>
      <c r="P338" s="83" t="s">
        <v>60</v>
      </c>
    </row>
    <row r="339" spans="1:16" ht="56.25" collapsed="1" x14ac:dyDescent="0.2">
      <c r="A339" s="62" t="s">
        <v>1713</v>
      </c>
      <c r="B339" s="74">
        <v>444</v>
      </c>
      <c r="C339" s="74">
        <v>287</v>
      </c>
      <c r="D339" s="74">
        <v>374</v>
      </c>
      <c r="E339" s="74" t="s">
        <v>1725</v>
      </c>
      <c r="F339" s="89" t="s">
        <v>1948</v>
      </c>
      <c r="G339" s="89" t="s">
        <v>887</v>
      </c>
      <c r="H339" s="89" t="s">
        <v>3197</v>
      </c>
      <c r="I339" s="48" t="s">
        <v>53</v>
      </c>
      <c r="J339" s="78"/>
      <c r="K339" s="79"/>
      <c r="L339" s="48"/>
      <c r="M339" s="48" t="s">
        <v>3306</v>
      </c>
      <c r="N339" s="48" t="s">
        <v>44</v>
      </c>
      <c r="O339" s="48" t="s">
        <v>53</v>
      </c>
      <c r="P339" s="48" t="s">
        <v>60</v>
      </c>
    </row>
    <row r="340" spans="1:16" ht="56.25" collapsed="1" x14ac:dyDescent="0.2">
      <c r="A340" s="62" t="s">
        <v>1713</v>
      </c>
      <c r="B340" s="74">
        <v>445</v>
      </c>
      <c r="C340" s="74">
        <v>483</v>
      </c>
      <c r="D340" s="74">
        <v>376</v>
      </c>
      <c r="E340" s="74" t="s">
        <v>1938</v>
      </c>
      <c r="F340" s="92" t="s">
        <v>1728</v>
      </c>
      <c r="G340" s="92" t="s">
        <v>889</v>
      </c>
      <c r="H340" s="92" t="s">
        <v>3198</v>
      </c>
      <c r="I340" s="48" t="s">
        <v>55</v>
      </c>
      <c r="J340" s="78"/>
      <c r="K340" s="79"/>
      <c r="L340" s="48"/>
      <c r="M340" s="48" t="s">
        <v>3306</v>
      </c>
      <c r="N340" s="48" t="s">
        <v>44</v>
      </c>
      <c r="O340" s="48" t="s">
        <v>55</v>
      </c>
      <c r="P340" s="48" t="s">
        <v>60</v>
      </c>
    </row>
    <row r="341" spans="1:16" ht="67.5" x14ac:dyDescent="0.2">
      <c r="A341" s="81" t="s">
        <v>1207</v>
      </c>
      <c r="B341" s="82">
        <v>189</v>
      </c>
      <c r="C341" s="82">
        <v>308</v>
      </c>
      <c r="D341" s="82">
        <v>377</v>
      </c>
      <c r="E341" s="82" t="s">
        <v>1592</v>
      </c>
      <c r="F341" s="88" t="s">
        <v>1577</v>
      </c>
      <c r="G341" s="88" t="s">
        <v>1586</v>
      </c>
      <c r="H341" s="88" t="s">
        <v>3199</v>
      </c>
      <c r="I341" s="83" t="s">
        <v>55</v>
      </c>
      <c r="J341" s="84"/>
      <c r="K341" s="85"/>
      <c r="L341" s="83" t="s">
        <v>296</v>
      </c>
      <c r="M341" s="83" t="s">
        <v>3436</v>
      </c>
      <c r="N341" s="83" t="s">
        <v>44</v>
      </c>
      <c r="O341" s="83" t="s">
        <v>55</v>
      </c>
      <c r="P341" s="83" t="s">
        <v>60</v>
      </c>
    </row>
    <row r="342" spans="1:16" ht="56.25" collapsed="1" x14ac:dyDescent="0.2">
      <c r="A342" s="62" t="s">
        <v>1713</v>
      </c>
      <c r="B342" s="74">
        <v>446</v>
      </c>
      <c r="C342" s="74">
        <v>307</v>
      </c>
      <c r="D342" s="74">
        <v>378</v>
      </c>
      <c r="E342" s="74" t="s">
        <v>1976</v>
      </c>
      <c r="F342" s="92" t="s">
        <v>1962</v>
      </c>
      <c r="G342" s="92" t="s">
        <v>901</v>
      </c>
      <c r="H342" s="92" t="s">
        <v>3200</v>
      </c>
      <c r="I342" s="48" t="s">
        <v>686</v>
      </c>
      <c r="J342" s="78"/>
      <c r="K342" s="79"/>
      <c r="L342" s="48"/>
      <c r="M342" s="48" t="s">
        <v>3306</v>
      </c>
      <c r="N342" s="48" t="s">
        <v>126</v>
      </c>
      <c r="O342" s="48" t="s">
        <v>686</v>
      </c>
      <c r="P342" s="48" t="s">
        <v>60</v>
      </c>
    </row>
    <row r="343" spans="1:16" ht="67.5" x14ac:dyDescent="0.2">
      <c r="A343" s="81" t="s">
        <v>1207</v>
      </c>
      <c r="B343" s="82">
        <v>190</v>
      </c>
      <c r="C343" s="82">
        <v>310</v>
      </c>
      <c r="D343" s="82">
        <v>379</v>
      </c>
      <c r="E343" s="82" t="s">
        <v>1593</v>
      </c>
      <c r="F343" s="88" t="s">
        <v>1577</v>
      </c>
      <c r="G343" s="88" t="s">
        <v>1588</v>
      </c>
      <c r="H343" s="88" t="s">
        <v>3201</v>
      </c>
      <c r="I343" s="83" t="s">
        <v>226</v>
      </c>
      <c r="J343" s="84"/>
      <c r="K343" s="85"/>
      <c r="L343" s="83" t="s">
        <v>900</v>
      </c>
      <c r="M343" s="83" t="s">
        <v>3437</v>
      </c>
      <c r="N343" s="83" t="s">
        <v>226</v>
      </c>
      <c r="O343" s="83" t="s">
        <v>226</v>
      </c>
      <c r="P343" s="83" t="s">
        <v>60</v>
      </c>
    </row>
    <row r="344" spans="1:16" ht="67.5" collapsed="1" x14ac:dyDescent="0.2">
      <c r="A344" s="62" t="s">
        <v>1713</v>
      </c>
      <c r="B344" s="74">
        <v>447</v>
      </c>
      <c r="C344" s="74">
        <v>309</v>
      </c>
      <c r="D344" s="74">
        <v>380</v>
      </c>
      <c r="E344" s="74" t="s">
        <v>1986</v>
      </c>
      <c r="F344" s="92" t="s">
        <v>1962</v>
      </c>
      <c r="G344" s="92" t="s">
        <v>1964</v>
      </c>
      <c r="H344" s="92" t="s">
        <v>3202</v>
      </c>
      <c r="I344" s="48" t="s">
        <v>226</v>
      </c>
      <c r="J344" s="78"/>
      <c r="K344" s="79"/>
      <c r="L344" s="48"/>
      <c r="M344" s="48" t="s">
        <v>3306</v>
      </c>
      <c r="N344" s="48" t="s">
        <v>226</v>
      </c>
      <c r="O344" s="48" t="s">
        <v>226</v>
      </c>
      <c r="P344" s="48" t="s">
        <v>60</v>
      </c>
    </row>
    <row r="345" spans="1:16" ht="236.25" x14ac:dyDescent="0.2">
      <c r="A345" s="81" t="s">
        <v>1207</v>
      </c>
      <c r="B345" s="82">
        <v>191</v>
      </c>
      <c r="C345" s="82">
        <v>294</v>
      </c>
      <c r="D345" s="82">
        <v>381</v>
      </c>
      <c r="E345" s="82" t="s">
        <v>1594</v>
      </c>
      <c r="F345" s="88" t="s">
        <v>1590</v>
      </c>
      <c r="G345" s="88" t="s">
        <v>1591</v>
      </c>
      <c r="H345" s="88" t="s">
        <v>3203</v>
      </c>
      <c r="I345" s="83" t="s">
        <v>55</v>
      </c>
      <c r="J345" s="84"/>
      <c r="K345" s="85"/>
      <c r="L345" s="83" t="s">
        <v>56</v>
      </c>
      <c r="M345" s="83" t="s">
        <v>3438</v>
      </c>
      <c r="N345" s="83" t="s">
        <v>44</v>
      </c>
      <c r="O345" s="83" t="s">
        <v>55</v>
      </c>
      <c r="P345" s="83" t="s">
        <v>60</v>
      </c>
    </row>
    <row r="346" spans="1:16" ht="236.25" collapsed="1" x14ac:dyDescent="0.2">
      <c r="A346" s="62" t="s">
        <v>1713</v>
      </c>
      <c r="B346" s="74">
        <v>448</v>
      </c>
      <c r="C346" s="74">
        <v>293</v>
      </c>
      <c r="D346" s="74">
        <v>382</v>
      </c>
      <c r="E346" s="74" t="s">
        <v>1967</v>
      </c>
      <c r="F346" s="89" t="s">
        <v>1962</v>
      </c>
      <c r="G346" s="89" t="s">
        <v>906</v>
      </c>
      <c r="H346" s="89" t="s">
        <v>3204</v>
      </c>
      <c r="I346" s="48" t="s">
        <v>53</v>
      </c>
      <c r="J346" s="78"/>
      <c r="K346" s="79"/>
      <c r="L346" s="48"/>
      <c r="M346" s="48" t="s">
        <v>3306</v>
      </c>
      <c r="N346" s="48" t="s">
        <v>44</v>
      </c>
      <c r="O346" s="48" t="s">
        <v>53</v>
      </c>
      <c r="P346" s="48" t="s">
        <v>60</v>
      </c>
    </row>
    <row r="347" spans="1:16" ht="67.5" collapsed="1" x14ac:dyDescent="0.2">
      <c r="A347" s="62" t="s">
        <v>1713</v>
      </c>
      <c r="B347" s="74">
        <v>449</v>
      </c>
      <c r="C347" s="74">
        <v>295</v>
      </c>
      <c r="D347" s="74">
        <v>384</v>
      </c>
      <c r="E347" s="74" t="s">
        <v>1968</v>
      </c>
      <c r="F347" s="89" t="s">
        <v>1962</v>
      </c>
      <c r="G347" s="89" t="s">
        <v>907</v>
      </c>
      <c r="H347" s="89" t="s">
        <v>3205</v>
      </c>
      <c r="I347" s="48" t="s">
        <v>330</v>
      </c>
      <c r="J347" s="78"/>
      <c r="K347" s="79"/>
      <c r="L347" s="48"/>
      <c r="M347" s="48" t="s">
        <v>3306</v>
      </c>
      <c r="N347" s="48" t="s">
        <v>126</v>
      </c>
      <c r="O347" s="48" t="s">
        <v>330</v>
      </c>
      <c r="P347" s="48" t="s">
        <v>60</v>
      </c>
    </row>
    <row r="348" spans="1:16" ht="45" collapsed="1" x14ac:dyDescent="0.2">
      <c r="A348" s="62" t="s">
        <v>1713</v>
      </c>
      <c r="B348" s="74">
        <v>450</v>
      </c>
      <c r="C348" s="74">
        <v>297</v>
      </c>
      <c r="D348" s="74">
        <v>386</v>
      </c>
      <c r="E348" s="74" t="s">
        <v>1969</v>
      </c>
      <c r="F348" s="89" t="s">
        <v>1962</v>
      </c>
      <c r="G348" s="89" t="s">
        <v>909</v>
      </c>
      <c r="H348" s="89" t="s">
        <v>3206</v>
      </c>
      <c r="I348" s="48" t="s">
        <v>330</v>
      </c>
      <c r="J348" s="78"/>
      <c r="K348" s="79"/>
      <c r="L348" s="48"/>
      <c r="M348" s="48" t="s">
        <v>3306</v>
      </c>
      <c r="N348" s="48" t="s">
        <v>126</v>
      </c>
      <c r="O348" s="48" t="s">
        <v>330</v>
      </c>
      <c r="P348" s="48" t="s">
        <v>60</v>
      </c>
    </row>
    <row r="349" spans="1:16" ht="56.25" collapsed="1" x14ac:dyDescent="0.2">
      <c r="A349" s="62" t="s">
        <v>1713</v>
      </c>
      <c r="B349" s="74">
        <v>451</v>
      </c>
      <c r="C349" s="74">
        <v>299</v>
      </c>
      <c r="D349" s="74">
        <v>388</v>
      </c>
      <c r="E349" s="74" t="s">
        <v>1970</v>
      </c>
      <c r="F349" s="89" t="s">
        <v>1962</v>
      </c>
      <c r="G349" s="89" t="s">
        <v>911</v>
      </c>
      <c r="H349" s="89" t="s">
        <v>3207</v>
      </c>
      <c r="I349" s="48" t="s">
        <v>330</v>
      </c>
      <c r="J349" s="78"/>
      <c r="K349" s="79"/>
      <c r="L349" s="48"/>
      <c r="M349" s="48" t="s">
        <v>3306</v>
      </c>
      <c r="N349" s="48" t="s">
        <v>126</v>
      </c>
      <c r="O349" s="48" t="s">
        <v>330</v>
      </c>
      <c r="P349" s="48" t="s">
        <v>60</v>
      </c>
    </row>
    <row r="350" spans="1:16" ht="56.25" collapsed="1" x14ac:dyDescent="0.2">
      <c r="A350" s="62" t="s">
        <v>1713</v>
      </c>
      <c r="B350" s="74">
        <v>452</v>
      </c>
      <c r="C350" s="74">
        <v>301</v>
      </c>
      <c r="D350" s="74">
        <v>390</v>
      </c>
      <c r="E350" s="74" t="s">
        <v>1974</v>
      </c>
      <c r="F350" s="89" t="s">
        <v>1962</v>
      </c>
      <c r="G350" s="89" t="s">
        <v>913</v>
      </c>
      <c r="H350" s="89" t="s">
        <v>3208</v>
      </c>
      <c r="I350" s="48" t="s">
        <v>330</v>
      </c>
      <c r="J350" s="78"/>
      <c r="K350" s="79"/>
      <c r="L350" s="48"/>
      <c r="M350" s="48" t="s">
        <v>3306</v>
      </c>
      <c r="N350" s="48" t="s">
        <v>126</v>
      </c>
      <c r="O350" s="48" t="s">
        <v>330</v>
      </c>
      <c r="P350" s="48" t="s">
        <v>60</v>
      </c>
    </row>
    <row r="351" spans="1:16" ht="67.5" collapsed="1" x14ac:dyDescent="0.2">
      <c r="A351" s="62" t="s">
        <v>1713</v>
      </c>
      <c r="B351" s="74">
        <v>453</v>
      </c>
      <c r="C351" s="74">
        <v>303</v>
      </c>
      <c r="D351" s="74">
        <v>392</v>
      </c>
      <c r="E351" s="74" t="s">
        <v>1961</v>
      </c>
      <c r="F351" s="89" t="s">
        <v>1962</v>
      </c>
      <c r="G351" s="89" t="s">
        <v>926</v>
      </c>
      <c r="H351" s="89" t="s">
        <v>3209</v>
      </c>
      <c r="I351" s="48" t="s">
        <v>330</v>
      </c>
      <c r="J351" s="78"/>
      <c r="K351" s="79"/>
      <c r="L351" s="48"/>
      <c r="M351" s="48" t="s">
        <v>3306</v>
      </c>
      <c r="N351" s="48" t="s">
        <v>126</v>
      </c>
      <c r="O351" s="48" t="s">
        <v>330</v>
      </c>
      <c r="P351" s="48" t="s">
        <v>60</v>
      </c>
    </row>
    <row r="352" spans="1:16" ht="225" collapsed="1" x14ac:dyDescent="0.2">
      <c r="A352" s="62" t="s">
        <v>1713</v>
      </c>
      <c r="B352" s="74">
        <v>454</v>
      </c>
      <c r="C352" s="74">
        <v>495</v>
      </c>
      <c r="D352" s="74">
        <v>394</v>
      </c>
      <c r="E352" s="74" t="s">
        <v>1992</v>
      </c>
      <c r="F352" s="89" t="s">
        <v>1728</v>
      </c>
      <c r="G352" s="89" t="s">
        <v>915</v>
      </c>
      <c r="H352" s="89" t="s">
        <v>3210</v>
      </c>
      <c r="I352" s="48" t="s">
        <v>53</v>
      </c>
      <c r="J352" s="78"/>
      <c r="K352" s="79"/>
      <c r="L352" s="48"/>
      <c r="M352" s="48" t="s">
        <v>3306</v>
      </c>
      <c r="N352" s="48" t="s">
        <v>44</v>
      </c>
      <c r="O352" s="48" t="s">
        <v>53</v>
      </c>
      <c r="P352" s="48" t="s">
        <v>60</v>
      </c>
    </row>
    <row r="353" spans="1:16" ht="56.25" collapsed="1" x14ac:dyDescent="0.2">
      <c r="A353" s="62" t="s">
        <v>1713</v>
      </c>
      <c r="B353" s="74">
        <v>455</v>
      </c>
      <c r="C353" s="74">
        <v>497</v>
      </c>
      <c r="D353" s="74">
        <v>396</v>
      </c>
      <c r="E353" s="74" t="s">
        <v>1994</v>
      </c>
      <c r="F353" s="89" t="s">
        <v>1728</v>
      </c>
      <c r="G353" s="89" t="s">
        <v>918</v>
      </c>
      <c r="H353" s="89" t="s">
        <v>3211</v>
      </c>
      <c r="I353" s="48" t="s">
        <v>686</v>
      </c>
      <c r="J353" s="78"/>
      <c r="K353" s="79"/>
      <c r="L353" s="48"/>
      <c r="M353" s="48" t="s">
        <v>3306</v>
      </c>
      <c r="N353" s="48" t="s">
        <v>126</v>
      </c>
      <c r="O353" s="48" t="s">
        <v>686</v>
      </c>
      <c r="P353" s="48" t="s">
        <v>60</v>
      </c>
    </row>
    <row r="354" spans="1:16" ht="56.25" collapsed="1" x14ac:dyDescent="0.2">
      <c r="A354" s="62" t="s">
        <v>1713</v>
      </c>
      <c r="B354" s="74">
        <v>456</v>
      </c>
      <c r="C354" s="74">
        <v>499</v>
      </c>
      <c r="D354" s="74">
        <v>398</v>
      </c>
      <c r="E354" s="74" t="s">
        <v>1995</v>
      </c>
      <c r="F354" s="92" t="s">
        <v>1728</v>
      </c>
      <c r="G354" s="92" t="s">
        <v>921</v>
      </c>
      <c r="H354" s="92" t="s">
        <v>3212</v>
      </c>
      <c r="I354" s="48" t="s">
        <v>686</v>
      </c>
      <c r="J354" s="78"/>
      <c r="K354" s="79"/>
      <c r="L354" s="48"/>
      <c r="M354" s="48" t="s">
        <v>3306</v>
      </c>
      <c r="N354" s="48" t="s">
        <v>126</v>
      </c>
      <c r="O354" s="48" t="s">
        <v>686</v>
      </c>
      <c r="P354" s="48" t="s">
        <v>60</v>
      </c>
    </row>
    <row r="355" spans="1:16" ht="67.5" x14ac:dyDescent="0.2">
      <c r="A355" s="81" t="s">
        <v>1207</v>
      </c>
      <c r="B355" s="82">
        <v>200</v>
      </c>
      <c r="C355" s="82">
        <v>306</v>
      </c>
      <c r="D355" s="82">
        <v>399</v>
      </c>
      <c r="E355" s="82" t="s">
        <v>1607</v>
      </c>
      <c r="F355" s="88" t="s">
        <v>1590</v>
      </c>
      <c r="G355" s="88" t="s">
        <v>1601</v>
      </c>
      <c r="H355" s="88" t="s">
        <v>3213</v>
      </c>
      <c r="I355" s="83" t="s">
        <v>55</v>
      </c>
      <c r="J355" s="84"/>
      <c r="K355" s="85"/>
      <c r="L355" s="83" t="s">
        <v>56</v>
      </c>
      <c r="M355" s="83" t="s">
        <v>3439</v>
      </c>
      <c r="N355" s="83" t="s">
        <v>44</v>
      </c>
      <c r="O355" s="83" t="s">
        <v>55</v>
      </c>
      <c r="P355" s="83" t="s">
        <v>60</v>
      </c>
    </row>
    <row r="356" spans="1:16" ht="56.25" collapsed="1" x14ac:dyDescent="0.2">
      <c r="A356" s="62" t="s">
        <v>1713</v>
      </c>
      <c r="B356" s="74">
        <v>457</v>
      </c>
      <c r="C356" s="74">
        <v>305</v>
      </c>
      <c r="D356" s="74">
        <v>400</v>
      </c>
      <c r="E356" s="74" t="s">
        <v>1963</v>
      </c>
      <c r="F356" s="92" t="s">
        <v>1962</v>
      </c>
      <c r="G356" s="92" t="s">
        <v>895</v>
      </c>
      <c r="H356" s="92" t="s">
        <v>3214</v>
      </c>
      <c r="I356" s="48" t="s">
        <v>686</v>
      </c>
      <c r="J356" s="78"/>
      <c r="K356" s="79"/>
      <c r="L356" s="48"/>
      <c r="M356" s="48" t="s">
        <v>3306</v>
      </c>
      <c r="N356" s="48" t="s">
        <v>126</v>
      </c>
      <c r="O356" s="48" t="s">
        <v>686</v>
      </c>
      <c r="P356" s="48" t="s">
        <v>60</v>
      </c>
    </row>
    <row r="357" spans="1:16" ht="123.75" x14ac:dyDescent="0.2">
      <c r="A357" s="81" t="s">
        <v>1207</v>
      </c>
      <c r="B357" s="82">
        <v>201</v>
      </c>
      <c r="C357" s="82">
        <v>282</v>
      </c>
      <c r="D357" s="82">
        <v>401</v>
      </c>
      <c r="E357" s="82" t="s">
        <v>1610</v>
      </c>
      <c r="F357" s="88" t="s">
        <v>1590</v>
      </c>
      <c r="G357" s="88" t="s">
        <v>1603</v>
      </c>
      <c r="H357" s="88" t="s">
        <v>3215</v>
      </c>
      <c r="I357" s="83" t="s">
        <v>226</v>
      </c>
      <c r="J357" s="84"/>
      <c r="K357" s="85"/>
      <c r="L357" s="83" t="s">
        <v>56</v>
      </c>
      <c r="M357" s="83" t="s">
        <v>3306</v>
      </c>
      <c r="N357" s="83" t="s">
        <v>226</v>
      </c>
      <c r="O357" s="83" t="s">
        <v>226</v>
      </c>
      <c r="P357" s="83" t="s">
        <v>60</v>
      </c>
    </row>
    <row r="358" spans="1:16" ht="45" collapsed="1" x14ac:dyDescent="0.2">
      <c r="A358" s="62" t="s">
        <v>1713</v>
      </c>
      <c r="B358" s="74">
        <v>458</v>
      </c>
      <c r="C358" s="74">
        <v>281</v>
      </c>
      <c r="D358" s="74">
        <v>402</v>
      </c>
      <c r="E358" s="74" t="s">
        <v>1956</v>
      </c>
      <c r="F358" s="92" t="s">
        <v>1948</v>
      </c>
      <c r="G358" s="93" t="s">
        <v>2563</v>
      </c>
      <c r="H358" s="92" t="s">
        <v>2890</v>
      </c>
      <c r="I358" s="75" t="s">
        <v>78</v>
      </c>
      <c r="J358" s="76" t="s">
        <v>61</v>
      </c>
      <c r="K358" s="77"/>
      <c r="L358" s="75"/>
      <c r="M358" s="75" t="s">
        <v>3306</v>
      </c>
      <c r="N358" s="48" t="s">
        <v>78</v>
      </c>
      <c r="O358" s="48" t="s">
        <v>78</v>
      </c>
      <c r="P358" s="48"/>
    </row>
    <row r="359" spans="1:16" ht="123.75" x14ac:dyDescent="0.2">
      <c r="A359" s="81" t="s">
        <v>1207</v>
      </c>
      <c r="B359" s="82">
        <v>202</v>
      </c>
      <c r="C359" s="82">
        <v>312</v>
      </c>
      <c r="D359" s="82">
        <v>403</v>
      </c>
      <c r="E359" s="82" t="s">
        <v>1612</v>
      </c>
      <c r="F359" s="88" t="s">
        <v>1605</v>
      </c>
      <c r="G359" s="88" t="s">
        <v>1606</v>
      </c>
      <c r="H359" s="88" t="s">
        <v>3216</v>
      </c>
      <c r="I359" s="83" t="s">
        <v>55</v>
      </c>
      <c r="J359" s="84"/>
      <c r="K359" s="85"/>
      <c r="L359" s="83" t="s">
        <v>204</v>
      </c>
      <c r="M359" s="83" t="s">
        <v>3440</v>
      </c>
      <c r="N359" s="83" t="s">
        <v>44</v>
      </c>
      <c r="O359" s="83" t="s">
        <v>55</v>
      </c>
      <c r="P359" s="83" t="s">
        <v>60</v>
      </c>
    </row>
    <row r="360" spans="1:16" ht="78.75" collapsed="1" x14ac:dyDescent="0.2">
      <c r="A360" s="62" t="s">
        <v>1713</v>
      </c>
      <c r="B360" s="74">
        <v>459</v>
      </c>
      <c r="C360" s="74">
        <v>311</v>
      </c>
      <c r="D360" s="74">
        <v>404</v>
      </c>
      <c r="E360" s="74" t="s">
        <v>1988</v>
      </c>
      <c r="F360" s="92" t="s">
        <v>1962</v>
      </c>
      <c r="G360" s="92" t="s">
        <v>933</v>
      </c>
      <c r="H360" s="92" t="s">
        <v>3217</v>
      </c>
      <c r="I360" s="48" t="s">
        <v>53</v>
      </c>
      <c r="J360" s="78"/>
      <c r="K360" s="79"/>
      <c r="L360" s="48"/>
      <c r="M360" s="48" t="s">
        <v>3306</v>
      </c>
      <c r="N360" s="48" t="s">
        <v>44</v>
      </c>
      <c r="O360" s="48" t="s">
        <v>53</v>
      </c>
      <c r="P360" s="48" t="s">
        <v>60</v>
      </c>
    </row>
    <row r="361" spans="1:16" ht="123.75" x14ac:dyDescent="0.2">
      <c r="A361" s="81" t="s">
        <v>1207</v>
      </c>
      <c r="B361" s="82">
        <v>203</v>
      </c>
      <c r="C361" s="82">
        <v>368</v>
      </c>
      <c r="D361" s="82">
        <v>405</v>
      </c>
      <c r="E361" s="82" t="s">
        <v>1614</v>
      </c>
      <c r="F361" s="88" t="s">
        <v>1608</v>
      </c>
      <c r="G361" s="88" t="s">
        <v>1609</v>
      </c>
      <c r="H361" s="88" t="s">
        <v>3218</v>
      </c>
      <c r="I361" s="83" t="s">
        <v>55</v>
      </c>
      <c r="J361" s="84"/>
      <c r="K361" s="85"/>
      <c r="L361" s="83" t="s">
        <v>709</v>
      </c>
      <c r="M361" s="83" t="s">
        <v>3441</v>
      </c>
      <c r="N361" s="83" t="s">
        <v>44</v>
      </c>
      <c r="O361" s="83" t="s">
        <v>55</v>
      </c>
      <c r="P361" s="83" t="s">
        <v>60</v>
      </c>
    </row>
    <row r="362" spans="1:16" ht="123.75" collapsed="1" x14ac:dyDescent="0.2">
      <c r="A362" s="62" t="s">
        <v>1713</v>
      </c>
      <c r="B362" s="74">
        <v>460</v>
      </c>
      <c r="C362" s="74">
        <v>367</v>
      </c>
      <c r="D362" s="74">
        <v>406</v>
      </c>
      <c r="E362" s="74" t="s">
        <v>1981</v>
      </c>
      <c r="F362" s="92" t="s">
        <v>1978</v>
      </c>
      <c r="G362" s="92" t="s">
        <v>938</v>
      </c>
      <c r="H362" s="92" t="s">
        <v>3219</v>
      </c>
      <c r="I362" s="48" t="s">
        <v>53</v>
      </c>
      <c r="J362" s="78"/>
      <c r="K362" s="79"/>
      <c r="L362" s="48"/>
      <c r="M362" s="48" t="s">
        <v>3306</v>
      </c>
      <c r="N362" s="48" t="s">
        <v>44</v>
      </c>
      <c r="O362" s="48" t="s">
        <v>53</v>
      </c>
      <c r="P362" s="48" t="s">
        <v>60</v>
      </c>
    </row>
    <row r="363" spans="1:16" ht="78.75" x14ac:dyDescent="0.2">
      <c r="A363" s="81" t="s">
        <v>1207</v>
      </c>
      <c r="B363" s="82">
        <v>204</v>
      </c>
      <c r="C363" s="82">
        <v>370</v>
      </c>
      <c r="D363" s="82">
        <v>407</v>
      </c>
      <c r="E363" s="82" t="s">
        <v>1616</v>
      </c>
      <c r="F363" s="88" t="s">
        <v>1608</v>
      </c>
      <c r="G363" s="88" t="s">
        <v>1611</v>
      </c>
      <c r="H363" s="88" t="s">
        <v>3220</v>
      </c>
      <c r="I363" s="83" t="s">
        <v>55</v>
      </c>
      <c r="J363" s="84"/>
      <c r="K363" s="85"/>
      <c r="L363" s="83" t="s">
        <v>229</v>
      </c>
      <c r="M363" s="83" t="s">
        <v>3442</v>
      </c>
      <c r="N363" s="83" t="s">
        <v>44</v>
      </c>
      <c r="O363" s="83" t="s">
        <v>55</v>
      </c>
      <c r="P363" s="83" t="s">
        <v>60</v>
      </c>
    </row>
    <row r="364" spans="1:16" ht="56.25" collapsed="1" x14ac:dyDescent="0.2">
      <c r="A364" s="62" t="s">
        <v>1713</v>
      </c>
      <c r="B364" s="74">
        <v>461</v>
      </c>
      <c r="C364" s="74">
        <v>369</v>
      </c>
      <c r="D364" s="74">
        <v>408</v>
      </c>
      <c r="E364" s="74" t="s">
        <v>1982</v>
      </c>
      <c r="F364" s="92" t="s">
        <v>1978</v>
      </c>
      <c r="G364" s="92" t="s">
        <v>943</v>
      </c>
      <c r="H364" s="92" t="s">
        <v>3221</v>
      </c>
      <c r="I364" s="48" t="s">
        <v>330</v>
      </c>
      <c r="J364" s="78"/>
      <c r="K364" s="79"/>
      <c r="L364" s="48"/>
      <c r="M364" s="48" t="s">
        <v>3306</v>
      </c>
      <c r="N364" s="48" t="s">
        <v>126</v>
      </c>
      <c r="O364" s="48" t="s">
        <v>330</v>
      </c>
      <c r="P364" s="48" t="s">
        <v>60</v>
      </c>
    </row>
    <row r="365" spans="1:16" ht="56.25" x14ac:dyDescent="0.2">
      <c r="A365" s="81" t="s">
        <v>1207</v>
      </c>
      <c r="B365" s="82">
        <v>205</v>
      </c>
      <c r="C365" s="82">
        <v>372</v>
      </c>
      <c r="D365" s="82">
        <v>409</v>
      </c>
      <c r="E365" s="82" t="s">
        <v>1618</v>
      </c>
      <c r="F365" s="88" t="s">
        <v>1608</v>
      </c>
      <c r="G365" s="88" t="s">
        <v>1613</v>
      </c>
      <c r="H365" s="88" t="s">
        <v>3222</v>
      </c>
      <c r="I365" s="83" t="s">
        <v>126</v>
      </c>
      <c r="J365" s="84"/>
      <c r="K365" s="85"/>
      <c r="L365" s="83" t="s">
        <v>229</v>
      </c>
      <c r="M365" s="83" t="s">
        <v>3383</v>
      </c>
      <c r="N365" s="83" t="s">
        <v>126</v>
      </c>
      <c r="O365" s="83" t="s">
        <v>126</v>
      </c>
      <c r="P365" s="83"/>
    </row>
    <row r="366" spans="1:16" ht="56.25" collapsed="1" x14ac:dyDescent="0.2">
      <c r="A366" s="62" t="s">
        <v>1713</v>
      </c>
      <c r="B366" s="74">
        <v>462</v>
      </c>
      <c r="C366" s="74">
        <v>371</v>
      </c>
      <c r="D366" s="74">
        <v>410</v>
      </c>
      <c r="E366" s="74" t="s">
        <v>1983</v>
      </c>
      <c r="F366" s="92" t="s">
        <v>1978</v>
      </c>
      <c r="G366" s="92" t="s">
        <v>948</v>
      </c>
      <c r="H366" s="92" t="s">
        <v>3223</v>
      </c>
      <c r="I366" s="48" t="s">
        <v>686</v>
      </c>
      <c r="J366" s="78"/>
      <c r="K366" s="79"/>
      <c r="L366" s="48"/>
      <c r="M366" s="48" t="s">
        <v>3306</v>
      </c>
      <c r="N366" s="48" t="s">
        <v>126</v>
      </c>
      <c r="O366" s="48" t="s">
        <v>686</v>
      </c>
      <c r="P366" s="48" t="s">
        <v>60</v>
      </c>
    </row>
    <row r="367" spans="1:16" ht="67.5" x14ac:dyDescent="0.2">
      <c r="A367" s="81" t="s">
        <v>1207</v>
      </c>
      <c r="B367" s="82">
        <v>206</v>
      </c>
      <c r="C367" s="82">
        <v>374</v>
      </c>
      <c r="D367" s="82">
        <v>411</v>
      </c>
      <c r="E367" s="82" t="s">
        <v>1620</v>
      </c>
      <c r="F367" s="88" t="s">
        <v>1608</v>
      </c>
      <c r="G367" s="88" t="s">
        <v>1615</v>
      </c>
      <c r="H367" s="88" t="s">
        <v>3224</v>
      </c>
      <c r="I367" s="83" t="s">
        <v>126</v>
      </c>
      <c r="J367" s="84"/>
      <c r="K367" s="85"/>
      <c r="L367" s="83" t="s">
        <v>953</v>
      </c>
      <c r="M367" s="83" t="s">
        <v>3443</v>
      </c>
      <c r="N367" s="83" t="s">
        <v>126</v>
      </c>
      <c r="O367" s="83" t="s">
        <v>126</v>
      </c>
      <c r="P367" s="83"/>
    </row>
    <row r="368" spans="1:16" ht="67.5" collapsed="1" x14ac:dyDescent="0.2">
      <c r="A368" s="62" t="s">
        <v>1713</v>
      </c>
      <c r="B368" s="74">
        <v>463</v>
      </c>
      <c r="C368" s="74">
        <v>373</v>
      </c>
      <c r="D368" s="74">
        <v>412</v>
      </c>
      <c r="E368" s="74" t="s">
        <v>1984</v>
      </c>
      <c r="F368" s="92" t="s">
        <v>1978</v>
      </c>
      <c r="G368" s="92" t="s">
        <v>955</v>
      </c>
      <c r="H368" s="92" t="s">
        <v>3225</v>
      </c>
      <c r="I368" s="48" t="s">
        <v>330</v>
      </c>
      <c r="J368" s="78"/>
      <c r="K368" s="79"/>
      <c r="L368" s="48"/>
      <c r="M368" s="48" t="s">
        <v>3306</v>
      </c>
      <c r="N368" s="48" t="s">
        <v>126</v>
      </c>
      <c r="O368" s="48" t="s">
        <v>330</v>
      </c>
      <c r="P368" s="48" t="s">
        <v>60</v>
      </c>
    </row>
    <row r="369" spans="1:16" ht="135" x14ac:dyDescent="0.2">
      <c r="A369" s="81" t="s">
        <v>1207</v>
      </c>
      <c r="B369" s="82">
        <v>207</v>
      </c>
      <c r="C369" s="82">
        <v>376</v>
      </c>
      <c r="D369" s="82">
        <v>413</v>
      </c>
      <c r="E369" s="82" t="s">
        <v>1623</v>
      </c>
      <c r="F369" s="88" t="s">
        <v>1608</v>
      </c>
      <c r="G369" s="88" t="s">
        <v>1617</v>
      </c>
      <c r="H369" s="88" t="s">
        <v>3226</v>
      </c>
      <c r="I369" s="83" t="s">
        <v>126</v>
      </c>
      <c r="J369" s="84"/>
      <c r="K369" s="85"/>
      <c r="L369" s="83" t="s">
        <v>217</v>
      </c>
      <c r="M369" s="83" t="s">
        <v>3444</v>
      </c>
      <c r="N369" s="83" t="s">
        <v>126</v>
      </c>
      <c r="O369" s="83" t="s">
        <v>126</v>
      </c>
      <c r="P369" s="83"/>
    </row>
    <row r="370" spans="1:16" ht="67.5" collapsed="1" x14ac:dyDescent="0.2">
      <c r="A370" s="62" t="s">
        <v>1713</v>
      </c>
      <c r="B370" s="74">
        <v>464</v>
      </c>
      <c r="C370" s="74">
        <v>375</v>
      </c>
      <c r="D370" s="74">
        <v>414</v>
      </c>
      <c r="E370" s="74" t="s">
        <v>1998</v>
      </c>
      <c r="F370" s="92" t="s">
        <v>1978</v>
      </c>
      <c r="G370" s="92" t="s">
        <v>961</v>
      </c>
      <c r="H370" s="92" t="s">
        <v>3227</v>
      </c>
      <c r="I370" s="48" t="s">
        <v>686</v>
      </c>
      <c r="J370" s="78"/>
      <c r="K370" s="79"/>
      <c r="L370" s="48"/>
      <c r="M370" s="48" t="s">
        <v>3306</v>
      </c>
      <c r="N370" s="48" t="s">
        <v>126</v>
      </c>
      <c r="O370" s="48" t="s">
        <v>686</v>
      </c>
      <c r="P370" s="48" t="s">
        <v>60</v>
      </c>
    </row>
    <row r="371" spans="1:16" ht="56.25" x14ac:dyDescent="0.2">
      <c r="A371" s="81" t="s">
        <v>1207</v>
      </c>
      <c r="B371" s="82">
        <v>208</v>
      </c>
      <c r="C371" s="82">
        <v>378</v>
      </c>
      <c r="D371" s="82">
        <v>415</v>
      </c>
      <c r="E371" s="82" t="s">
        <v>1626</v>
      </c>
      <c r="F371" s="88" t="s">
        <v>1608</v>
      </c>
      <c r="G371" s="88" t="s">
        <v>1619</v>
      </c>
      <c r="H371" s="88" t="s">
        <v>3228</v>
      </c>
      <c r="I371" s="83" t="s">
        <v>55</v>
      </c>
      <c r="J371" s="84"/>
      <c r="K371" s="85"/>
      <c r="L371" s="83" t="s">
        <v>966</v>
      </c>
      <c r="M371" s="83" t="s">
        <v>3445</v>
      </c>
      <c r="N371" s="83" t="s">
        <v>44</v>
      </c>
      <c r="O371" s="83" t="s">
        <v>55</v>
      </c>
      <c r="P371" s="83" t="s">
        <v>60</v>
      </c>
    </row>
    <row r="372" spans="1:16" ht="45" collapsed="1" x14ac:dyDescent="0.2">
      <c r="A372" s="62" t="s">
        <v>1713</v>
      </c>
      <c r="B372" s="74">
        <v>465</v>
      </c>
      <c r="C372" s="74">
        <v>377</v>
      </c>
      <c r="D372" s="74">
        <v>416</v>
      </c>
      <c r="E372" s="74" t="s">
        <v>1768</v>
      </c>
      <c r="F372" s="92" t="s">
        <v>1978</v>
      </c>
      <c r="G372" s="92" t="s">
        <v>969</v>
      </c>
      <c r="H372" s="92" t="s">
        <v>3229</v>
      </c>
      <c r="I372" s="48" t="s">
        <v>55</v>
      </c>
      <c r="J372" s="78"/>
      <c r="K372" s="79"/>
      <c r="L372" s="48"/>
      <c r="M372" s="48" t="s">
        <v>3306</v>
      </c>
      <c r="N372" s="48" t="s">
        <v>44</v>
      </c>
      <c r="O372" s="48" t="s">
        <v>55</v>
      </c>
      <c r="P372" s="48" t="s">
        <v>60</v>
      </c>
    </row>
    <row r="373" spans="1:16" ht="78.75" x14ac:dyDescent="0.2">
      <c r="A373" s="81" t="s">
        <v>1207</v>
      </c>
      <c r="B373" s="82">
        <v>209</v>
      </c>
      <c r="C373" s="82">
        <v>380</v>
      </c>
      <c r="D373" s="82">
        <v>417</v>
      </c>
      <c r="E373" s="82" t="s">
        <v>1629</v>
      </c>
      <c r="F373" s="88" t="s">
        <v>1621</v>
      </c>
      <c r="G373" s="88" t="s">
        <v>1622</v>
      </c>
      <c r="H373" s="88" t="s">
        <v>3230</v>
      </c>
      <c r="I373" s="83" t="s">
        <v>126</v>
      </c>
      <c r="J373" s="84"/>
      <c r="K373" s="85"/>
      <c r="L373" s="83" t="s">
        <v>953</v>
      </c>
      <c r="M373" s="83" t="s">
        <v>3446</v>
      </c>
      <c r="N373" s="83" t="s">
        <v>126</v>
      </c>
      <c r="O373" s="83" t="s">
        <v>126</v>
      </c>
      <c r="P373" s="83"/>
    </row>
    <row r="374" spans="1:16" ht="45" collapsed="1" x14ac:dyDescent="0.2">
      <c r="A374" s="62" t="s">
        <v>1713</v>
      </c>
      <c r="B374" s="74">
        <v>466</v>
      </c>
      <c r="C374" s="74">
        <v>379</v>
      </c>
      <c r="D374" s="74">
        <v>418</v>
      </c>
      <c r="E374" s="74" t="s">
        <v>1770</v>
      </c>
      <c r="F374" s="92" t="s">
        <v>1985</v>
      </c>
      <c r="G374" s="92" t="s">
        <v>974</v>
      </c>
      <c r="H374" s="92" t="s">
        <v>3231</v>
      </c>
      <c r="I374" s="48" t="s">
        <v>686</v>
      </c>
      <c r="J374" s="78"/>
      <c r="K374" s="79"/>
      <c r="L374" s="48"/>
      <c r="M374" s="48" t="s">
        <v>3306</v>
      </c>
      <c r="N374" s="48" t="s">
        <v>126</v>
      </c>
      <c r="O374" s="48" t="s">
        <v>686</v>
      </c>
      <c r="P374" s="48" t="s">
        <v>60</v>
      </c>
    </row>
    <row r="375" spans="1:16" ht="78.75" x14ac:dyDescent="0.2">
      <c r="A375" s="81" t="s">
        <v>1207</v>
      </c>
      <c r="B375" s="82">
        <v>210</v>
      </c>
      <c r="C375" s="82">
        <v>314</v>
      </c>
      <c r="D375" s="82">
        <v>419</v>
      </c>
      <c r="E375" s="82" t="s">
        <v>1630</v>
      </c>
      <c r="F375" s="88" t="s">
        <v>1624</v>
      </c>
      <c r="G375" s="88" t="s">
        <v>1625</v>
      </c>
      <c r="H375" s="88" t="s">
        <v>3232</v>
      </c>
      <c r="I375" s="83" t="s">
        <v>126</v>
      </c>
      <c r="J375" s="84"/>
      <c r="K375" s="85"/>
      <c r="L375" s="83" t="s">
        <v>966</v>
      </c>
      <c r="M375" s="83" t="s">
        <v>3447</v>
      </c>
      <c r="N375" s="83" t="s">
        <v>126</v>
      </c>
      <c r="O375" s="83" t="s">
        <v>126</v>
      </c>
      <c r="P375" s="83"/>
    </row>
    <row r="376" spans="1:16" ht="67.5" collapsed="1" x14ac:dyDescent="0.2">
      <c r="A376" s="62" t="s">
        <v>1713</v>
      </c>
      <c r="B376" s="74">
        <v>467</v>
      </c>
      <c r="C376" s="74">
        <v>313</v>
      </c>
      <c r="D376" s="74">
        <v>420</v>
      </c>
      <c r="E376" s="74" t="s">
        <v>1990</v>
      </c>
      <c r="F376" s="92" t="s">
        <v>1987</v>
      </c>
      <c r="G376" s="92" t="s">
        <v>980</v>
      </c>
      <c r="H376" s="92" t="s">
        <v>3233</v>
      </c>
      <c r="I376" s="48" t="s">
        <v>330</v>
      </c>
      <c r="J376" s="78"/>
      <c r="K376" s="79"/>
      <c r="L376" s="48"/>
      <c r="M376" s="48" t="s">
        <v>3306</v>
      </c>
      <c r="N376" s="48" t="s">
        <v>126</v>
      </c>
      <c r="O376" s="48" t="s">
        <v>330</v>
      </c>
      <c r="P376" s="48" t="s">
        <v>60</v>
      </c>
    </row>
    <row r="377" spans="1:16" ht="112.5" x14ac:dyDescent="0.2">
      <c r="A377" s="81" t="s">
        <v>1207</v>
      </c>
      <c r="B377" s="82">
        <v>211</v>
      </c>
      <c r="C377" s="82">
        <v>316</v>
      </c>
      <c r="D377" s="82">
        <v>421</v>
      </c>
      <c r="E377" s="82" t="s">
        <v>1632</v>
      </c>
      <c r="F377" s="88" t="s">
        <v>1627</v>
      </c>
      <c r="G377" s="88" t="s">
        <v>1628</v>
      </c>
      <c r="H377" s="88" t="s">
        <v>3234</v>
      </c>
      <c r="I377" s="83" t="s">
        <v>55</v>
      </c>
      <c r="J377" s="84"/>
      <c r="K377" s="85"/>
      <c r="L377" s="83" t="s">
        <v>204</v>
      </c>
      <c r="M377" s="83" t="s">
        <v>3448</v>
      </c>
      <c r="N377" s="83" t="s">
        <v>44</v>
      </c>
      <c r="O377" s="83" t="s">
        <v>55</v>
      </c>
      <c r="P377" s="83" t="s">
        <v>60</v>
      </c>
    </row>
    <row r="378" spans="1:16" ht="123.75" collapsed="1" x14ac:dyDescent="0.2">
      <c r="A378" s="62" t="s">
        <v>1713</v>
      </c>
      <c r="B378" s="74">
        <v>468</v>
      </c>
      <c r="C378" s="74">
        <v>315</v>
      </c>
      <c r="D378" s="74">
        <v>422</v>
      </c>
      <c r="E378" s="74" t="s">
        <v>1991</v>
      </c>
      <c r="F378" s="89" t="s">
        <v>1767</v>
      </c>
      <c r="G378" s="89" t="s">
        <v>987</v>
      </c>
      <c r="H378" s="89" t="s">
        <v>3235</v>
      </c>
      <c r="I378" s="48" t="s">
        <v>55</v>
      </c>
      <c r="J378" s="78"/>
      <c r="K378" s="79"/>
      <c r="L378" s="48"/>
      <c r="M378" s="48" t="s">
        <v>3306</v>
      </c>
      <c r="N378" s="48" t="s">
        <v>44</v>
      </c>
      <c r="O378" s="48" t="s">
        <v>55</v>
      </c>
      <c r="P378" s="48" t="s">
        <v>60</v>
      </c>
    </row>
    <row r="379" spans="1:16" ht="78.75" collapsed="1" x14ac:dyDescent="0.2">
      <c r="A379" s="62" t="s">
        <v>1713</v>
      </c>
      <c r="B379" s="74">
        <v>469</v>
      </c>
      <c r="C379" s="74">
        <v>317</v>
      </c>
      <c r="D379" s="74">
        <v>424</v>
      </c>
      <c r="E379" s="74" t="s">
        <v>1993</v>
      </c>
      <c r="F379" s="89" t="s">
        <v>1767</v>
      </c>
      <c r="G379" s="89" t="s">
        <v>2576</v>
      </c>
      <c r="H379" s="89" t="s">
        <v>3236</v>
      </c>
      <c r="I379" s="48" t="s">
        <v>55</v>
      </c>
      <c r="J379" s="78"/>
      <c r="K379" s="79"/>
      <c r="L379" s="48"/>
      <c r="M379" s="48" t="s">
        <v>3306</v>
      </c>
      <c r="N379" s="48" t="s">
        <v>44</v>
      </c>
      <c r="O379" s="48" t="s">
        <v>55</v>
      </c>
      <c r="P379" s="48" t="s">
        <v>60</v>
      </c>
    </row>
    <row r="380" spans="1:16" ht="56.25" collapsed="1" x14ac:dyDescent="0.2">
      <c r="A380" s="62" t="s">
        <v>1713</v>
      </c>
      <c r="B380" s="74">
        <v>470</v>
      </c>
      <c r="C380" s="74">
        <v>501</v>
      </c>
      <c r="D380" s="74">
        <v>426</v>
      </c>
      <c r="E380" s="74" t="s">
        <v>1996</v>
      </c>
      <c r="F380" s="92" t="s">
        <v>1728</v>
      </c>
      <c r="G380" s="92" t="s">
        <v>989</v>
      </c>
      <c r="H380" s="92" t="s">
        <v>3237</v>
      </c>
      <c r="I380" s="48" t="s">
        <v>55</v>
      </c>
      <c r="J380" s="78"/>
      <c r="K380" s="79"/>
      <c r="L380" s="48"/>
      <c r="M380" s="48" t="s">
        <v>3306</v>
      </c>
      <c r="N380" s="48" t="s">
        <v>44</v>
      </c>
      <c r="O380" s="48" t="s">
        <v>55</v>
      </c>
      <c r="P380" s="48" t="s">
        <v>60</v>
      </c>
    </row>
    <row r="381" spans="1:16" ht="409.5" x14ac:dyDescent="0.2">
      <c r="A381" s="81" t="s">
        <v>1207</v>
      </c>
      <c r="B381" s="82">
        <v>214</v>
      </c>
      <c r="C381" s="82">
        <v>320</v>
      </c>
      <c r="D381" s="82">
        <v>427</v>
      </c>
      <c r="E381" s="82" t="s">
        <v>1636</v>
      </c>
      <c r="F381" s="88" t="s">
        <v>1627</v>
      </c>
      <c r="G381" s="88" t="s">
        <v>1631</v>
      </c>
      <c r="H381" s="88" t="s">
        <v>3238</v>
      </c>
      <c r="I381" s="83" t="s">
        <v>55</v>
      </c>
      <c r="J381" s="84"/>
      <c r="K381" s="85"/>
      <c r="L381" s="83" t="s">
        <v>204</v>
      </c>
      <c r="M381" s="83" t="s">
        <v>3449</v>
      </c>
      <c r="N381" s="83" t="s">
        <v>44</v>
      </c>
      <c r="O381" s="83" t="s">
        <v>55</v>
      </c>
      <c r="P381" s="83" t="s">
        <v>60</v>
      </c>
    </row>
    <row r="382" spans="1:16" ht="225" collapsed="1" x14ac:dyDescent="0.2">
      <c r="A382" s="62" t="s">
        <v>1713</v>
      </c>
      <c r="B382" s="74">
        <v>471</v>
      </c>
      <c r="C382" s="74">
        <v>319</v>
      </c>
      <c r="D382" s="74">
        <v>428</v>
      </c>
      <c r="E382" s="74" t="s">
        <v>1766</v>
      </c>
      <c r="F382" s="89" t="s">
        <v>1767</v>
      </c>
      <c r="G382" s="89" t="s">
        <v>992</v>
      </c>
      <c r="H382" s="89" t="s">
        <v>3239</v>
      </c>
      <c r="I382" s="48" t="s">
        <v>55</v>
      </c>
      <c r="J382" s="78"/>
      <c r="K382" s="79"/>
      <c r="L382" s="48"/>
      <c r="M382" s="48" t="s">
        <v>3306</v>
      </c>
      <c r="N382" s="48" t="s">
        <v>44</v>
      </c>
      <c r="O382" s="48" t="s">
        <v>55</v>
      </c>
      <c r="P382" s="48" t="s">
        <v>60</v>
      </c>
    </row>
    <row r="383" spans="1:16" ht="90" collapsed="1" x14ac:dyDescent="0.2">
      <c r="A383" s="62" t="s">
        <v>1713</v>
      </c>
      <c r="B383" s="74">
        <v>472</v>
      </c>
      <c r="C383" s="74">
        <v>321</v>
      </c>
      <c r="D383" s="74">
        <v>430</v>
      </c>
      <c r="E383" s="74" t="s">
        <v>1997</v>
      </c>
      <c r="F383" s="89" t="s">
        <v>1767</v>
      </c>
      <c r="G383" s="89" t="s">
        <v>995</v>
      </c>
      <c r="H383" s="89" t="s">
        <v>3240</v>
      </c>
      <c r="I383" s="48" t="s">
        <v>55</v>
      </c>
      <c r="J383" s="78"/>
      <c r="K383" s="79"/>
      <c r="L383" s="48"/>
      <c r="M383" s="48" t="s">
        <v>3306</v>
      </c>
      <c r="N383" s="48" t="s">
        <v>44</v>
      </c>
      <c r="O383" s="48" t="s">
        <v>55</v>
      </c>
      <c r="P383" s="48" t="s">
        <v>60</v>
      </c>
    </row>
    <row r="384" spans="1:16" ht="270" collapsed="1" x14ac:dyDescent="0.2">
      <c r="A384" s="62" t="s">
        <v>1713</v>
      </c>
      <c r="B384" s="74">
        <v>473</v>
      </c>
      <c r="C384" s="74">
        <v>503</v>
      </c>
      <c r="D384" s="74">
        <v>432</v>
      </c>
      <c r="E384" s="74" t="s">
        <v>2037</v>
      </c>
      <c r="F384" s="92" t="s">
        <v>1728</v>
      </c>
      <c r="G384" s="92" t="s">
        <v>989</v>
      </c>
      <c r="H384" s="92" t="s">
        <v>3237</v>
      </c>
      <c r="I384" s="75" t="s">
        <v>60</v>
      </c>
      <c r="J384" s="76" t="s">
        <v>61</v>
      </c>
      <c r="K384" s="77"/>
      <c r="L384" s="75" t="s">
        <v>2447</v>
      </c>
      <c r="M384" s="75" t="s">
        <v>3450</v>
      </c>
      <c r="N384" s="48" t="s">
        <v>60</v>
      </c>
      <c r="O384" s="48" t="s">
        <v>60</v>
      </c>
      <c r="P384" s="48" t="s">
        <v>60</v>
      </c>
    </row>
    <row r="385" spans="1:16" ht="56.25" x14ac:dyDescent="0.2">
      <c r="A385" s="81" t="s">
        <v>1207</v>
      </c>
      <c r="B385" s="82">
        <v>217</v>
      </c>
      <c r="C385" s="82">
        <v>324</v>
      </c>
      <c r="D385" s="82">
        <v>433</v>
      </c>
      <c r="E385" s="82" t="s">
        <v>1641</v>
      </c>
      <c r="F385" s="88" t="s">
        <v>1627</v>
      </c>
      <c r="G385" s="88" t="s">
        <v>1635</v>
      </c>
      <c r="H385" s="88" t="s">
        <v>3241</v>
      </c>
      <c r="I385" s="83" t="s">
        <v>55</v>
      </c>
      <c r="J385" s="84"/>
      <c r="K385" s="85"/>
      <c r="L385" s="83" t="s">
        <v>56</v>
      </c>
      <c r="M385" s="83" t="s">
        <v>3451</v>
      </c>
      <c r="N385" s="83" t="s">
        <v>44</v>
      </c>
      <c r="O385" s="83" t="s">
        <v>55</v>
      </c>
      <c r="P385" s="83" t="s">
        <v>60</v>
      </c>
    </row>
    <row r="386" spans="1:16" ht="45" collapsed="1" x14ac:dyDescent="0.2">
      <c r="A386" s="62" t="s">
        <v>1713</v>
      </c>
      <c r="B386" s="74">
        <v>474</v>
      </c>
      <c r="C386" s="74">
        <v>323</v>
      </c>
      <c r="D386" s="74">
        <v>434</v>
      </c>
      <c r="E386" s="74" t="s">
        <v>2000</v>
      </c>
      <c r="F386" s="89" t="s">
        <v>1767</v>
      </c>
      <c r="G386" s="89" t="s">
        <v>1000</v>
      </c>
      <c r="H386" s="89" t="s">
        <v>3242</v>
      </c>
      <c r="I386" s="48" t="s">
        <v>686</v>
      </c>
      <c r="J386" s="78"/>
      <c r="K386" s="79"/>
      <c r="L386" s="48"/>
      <c r="M386" s="48" t="s">
        <v>3306</v>
      </c>
      <c r="N386" s="48" t="s">
        <v>126</v>
      </c>
      <c r="O386" s="48" t="s">
        <v>686</v>
      </c>
      <c r="P386" s="48" t="s">
        <v>60</v>
      </c>
    </row>
    <row r="387" spans="1:16" ht="270" collapsed="1" x14ac:dyDescent="0.2">
      <c r="A387" s="62" t="s">
        <v>1713</v>
      </c>
      <c r="B387" s="74">
        <v>475</v>
      </c>
      <c r="C387" s="74">
        <v>505</v>
      </c>
      <c r="D387" s="74">
        <v>436</v>
      </c>
      <c r="E387" s="74" t="s">
        <v>1835</v>
      </c>
      <c r="F387" s="92" t="s">
        <v>1728</v>
      </c>
      <c r="G387" s="92" t="s">
        <v>989</v>
      </c>
      <c r="H387" s="92" t="s">
        <v>3237</v>
      </c>
      <c r="I387" s="75" t="s">
        <v>60</v>
      </c>
      <c r="J387" s="76" t="s">
        <v>61</v>
      </c>
      <c r="K387" s="77"/>
      <c r="L387" s="75" t="s">
        <v>2447</v>
      </c>
      <c r="M387" s="75" t="s">
        <v>3450</v>
      </c>
      <c r="N387" s="48" t="s">
        <v>60</v>
      </c>
      <c r="O387" s="48" t="s">
        <v>60</v>
      </c>
      <c r="P387" s="48" t="s">
        <v>60</v>
      </c>
    </row>
    <row r="388" spans="1:16" ht="90" x14ac:dyDescent="0.2">
      <c r="A388" s="81" t="s">
        <v>1207</v>
      </c>
      <c r="B388" s="82">
        <v>219</v>
      </c>
      <c r="C388" s="82">
        <v>508</v>
      </c>
      <c r="D388" s="82">
        <v>437</v>
      </c>
      <c r="E388" s="82" t="s">
        <v>1645</v>
      </c>
      <c r="F388" s="88" t="s">
        <v>1627</v>
      </c>
      <c r="G388" s="88" t="s">
        <v>1638</v>
      </c>
      <c r="H388" s="88" t="s">
        <v>3243</v>
      </c>
      <c r="I388" s="83" t="s">
        <v>55</v>
      </c>
      <c r="J388" s="84"/>
      <c r="K388" s="85"/>
      <c r="L388" s="83" t="s">
        <v>204</v>
      </c>
      <c r="M388" s="83" t="s">
        <v>3452</v>
      </c>
      <c r="N388" s="83" t="s">
        <v>44</v>
      </c>
      <c r="O388" s="83" t="s">
        <v>55</v>
      </c>
      <c r="P388" s="83" t="s">
        <v>60</v>
      </c>
    </row>
    <row r="389" spans="1:16" ht="270" collapsed="1" x14ac:dyDescent="0.2">
      <c r="A389" s="62" t="s">
        <v>1713</v>
      </c>
      <c r="B389" s="74">
        <v>476</v>
      </c>
      <c r="C389" s="74">
        <v>507</v>
      </c>
      <c r="D389" s="74">
        <v>438</v>
      </c>
      <c r="E389" s="74" t="s">
        <v>2569</v>
      </c>
      <c r="F389" s="92" t="s">
        <v>1728</v>
      </c>
      <c r="G389" s="92" t="s">
        <v>989</v>
      </c>
      <c r="H389" s="92" t="s">
        <v>3237</v>
      </c>
      <c r="I389" s="75" t="s">
        <v>60</v>
      </c>
      <c r="J389" s="76" t="s">
        <v>61</v>
      </c>
      <c r="K389" s="77"/>
      <c r="L389" s="75" t="s">
        <v>2447</v>
      </c>
      <c r="M389" s="75" t="s">
        <v>3450</v>
      </c>
      <c r="N389" s="48" t="s">
        <v>60</v>
      </c>
      <c r="O389" s="48" t="s">
        <v>60</v>
      </c>
      <c r="P389" s="48" t="s">
        <v>60</v>
      </c>
    </row>
    <row r="390" spans="1:16" ht="78.75" x14ac:dyDescent="0.2">
      <c r="A390" s="81" t="s">
        <v>1207</v>
      </c>
      <c r="B390" s="82">
        <v>220</v>
      </c>
      <c r="C390" s="82">
        <v>510</v>
      </c>
      <c r="D390" s="82">
        <v>439</v>
      </c>
      <c r="E390" s="82" t="s">
        <v>1648</v>
      </c>
      <c r="F390" s="88" t="s">
        <v>1627</v>
      </c>
      <c r="G390" s="88" t="s">
        <v>1640</v>
      </c>
      <c r="H390" s="88" t="s">
        <v>3244</v>
      </c>
      <c r="I390" s="83" t="s">
        <v>55</v>
      </c>
      <c r="J390" s="84"/>
      <c r="K390" s="85"/>
      <c r="L390" s="83" t="s">
        <v>56</v>
      </c>
      <c r="M390" s="83" t="s">
        <v>3453</v>
      </c>
      <c r="N390" s="83" t="s">
        <v>44</v>
      </c>
      <c r="O390" s="83" t="s">
        <v>55</v>
      </c>
      <c r="P390" s="83" t="s">
        <v>60</v>
      </c>
    </row>
    <row r="391" spans="1:16" ht="270" collapsed="1" x14ac:dyDescent="0.2">
      <c r="A391" s="62" t="s">
        <v>1713</v>
      </c>
      <c r="B391" s="74">
        <v>477</v>
      </c>
      <c r="C391" s="74">
        <v>509</v>
      </c>
      <c r="D391" s="74">
        <v>440</v>
      </c>
      <c r="E391" s="74" t="s">
        <v>2575</v>
      </c>
      <c r="F391" s="89" t="s">
        <v>1728</v>
      </c>
      <c r="G391" s="89" t="s">
        <v>989</v>
      </c>
      <c r="H391" s="89" t="s">
        <v>3237</v>
      </c>
      <c r="I391" s="75" t="s">
        <v>60</v>
      </c>
      <c r="J391" s="76" t="s">
        <v>61</v>
      </c>
      <c r="K391" s="77"/>
      <c r="L391" s="75" t="s">
        <v>2447</v>
      </c>
      <c r="M391" s="75" t="s">
        <v>3450</v>
      </c>
      <c r="N391" s="48" t="s">
        <v>60</v>
      </c>
      <c r="O391" s="48" t="s">
        <v>60</v>
      </c>
      <c r="P391" s="48" t="s">
        <v>60</v>
      </c>
    </row>
    <row r="392" spans="1:16" ht="78.75" collapsed="1" x14ac:dyDescent="0.2">
      <c r="A392" s="62" t="s">
        <v>1713</v>
      </c>
      <c r="B392" s="74">
        <v>478</v>
      </c>
      <c r="C392" s="74">
        <v>327</v>
      </c>
      <c r="D392" s="74">
        <v>442</v>
      </c>
      <c r="E392" s="74" t="s">
        <v>2008</v>
      </c>
      <c r="F392" s="92" t="s">
        <v>1767</v>
      </c>
      <c r="G392" s="92" t="s">
        <v>1008</v>
      </c>
      <c r="H392" s="92" t="s">
        <v>3245</v>
      </c>
      <c r="I392" s="48" t="s">
        <v>55</v>
      </c>
      <c r="J392" s="78"/>
      <c r="K392" s="79"/>
      <c r="L392" s="48"/>
      <c r="M392" s="48" t="s">
        <v>3306</v>
      </c>
      <c r="N392" s="48" t="s">
        <v>44</v>
      </c>
      <c r="O392" s="48" t="s">
        <v>55</v>
      </c>
      <c r="P392" s="48" t="s">
        <v>60</v>
      </c>
    </row>
    <row r="393" spans="1:16" ht="225" x14ac:dyDescent="0.2">
      <c r="A393" s="81" t="s">
        <v>1207</v>
      </c>
      <c r="B393" s="82">
        <v>222</v>
      </c>
      <c r="C393" s="82">
        <v>382</v>
      </c>
      <c r="D393" s="82">
        <v>443</v>
      </c>
      <c r="E393" s="82" t="s">
        <v>1650</v>
      </c>
      <c r="F393" s="88" t="s">
        <v>1643</v>
      </c>
      <c r="G393" s="88" t="s">
        <v>1644</v>
      </c>
      <c r="H393" s="88" t="s">
        <v>3246</v>
      </c>
      <c r="I393" s="83" t="s">
        <v>126</v>
      </c>
      <c r="J393" s="84"/>
      <c r="K393" s="85"/>
      <c r="L393" s="83" t="s">
        <v>623</v>
      </c>
      <c r="M393" s="83" t="s">
        <v>3454</v>
      </c>
      <c r="N393" s="83" t="s">
        <v>126</v>
      </c>
      <c r="O393" s="83" t="s">
        <v>126</v>
      </c>
      <c r="P393" s="83"/>
    </row>
    <row r="394" spans="1:16" ht="146.25" collapsed="1" x14ac:dyDescent="0.2">
      <c r="A394" s="62" t="s">
        <v>1713</v>
      </c>
      <c r="B394" s="74">
        <v>479</v>
      </c>
      <c r="C394" s="74">
        <v>381</v>
      </c>
      <c r="D394" s="74">
        <v>444</v>
      </c>
      <c r="E394" s="74" t="s">
        <v>1771</v>
      </c>
      <c r="F394" s="92" t="s">
        <v>1999</v>
      </c>
      <c r="G394" s="92" t="s">
        <v>1013</v>
      </c>
      <c r="H394" s="92" t="s">
        <v>3247</v>
      </c>
      <c r="I394" s="48" t="s">
        <v>686</v>
      </c>
      <c r="J394" s="78"/>
      <c r="K394" s="79"/>
      <c r="L394" s="48"/>
      <c r="M394" s="48" t="s">
        <v>3306</v>
      </c>
      <c r="N394" s="48" t="s">
        <v>126</v>
      </c>
      <c r="O394" s="48" t="s">
        <v>686</v>
      </c>
      <c r="P394" s="48" t="s">
        <v>60</v>
      </c>
    </row>
    <row r="395" spans="1:16" ht="213.75" x14ac:dyDescent="0.2">
      <c r="A395" s="81" t="s">
        <v>1207</v>
      </c>
      <c r="B395" s="82">
        <v>223</v>
      </c>
      <c r="C395" s="82">
        <v>330</v>
      </c>
      <c r="D395" s="82">
        <v>445</v>
      </c>
      <c r="E395" s="82" t="s">
        <v>1651</v>
      </c>
      <c r="F395" s="88" t="s">
        <v>1646</v>
      </c>
      <c r="G395" s="88" t="s">
        <v>1647</v>
      </c>
      <c r="H395" s="88" t="s">
        <v>3248</v>
      </c>
      <c r="I395" s="83" t="s">
        <v>55</v>
      </c>
      <c r="J395" s="84"/>
      <c r="K395" s="85"/>
      <c r="L395" s="83" t="s">
        <v>240</v>
      </c>
      <c r="M395" s="83" t="s">
        <v>3455</v>
      </c>
      <c r="N395" s="83" t="s">
        <v>44</v>
      </c>
      <c r="O395" s="83" t="s">
        <v>55</v>
      </c>
      <c r="P395" s="83" t="s">
        <v>60</v>
      </c>
    </row>
    <row r="396" spans="1:16" ht="146.25" collapsed="1" x14ac:dyDescent="0.2">
      <c r="A396" s="62" t="s">
        <v>1713</v>
      </c>
      <c r="B396" s="74">
        <v>480</v>
      </c>
      <c r="C396" s="74">
        <v>329</v>
      </c>
      <c r="D396" s="74">
        <v>446</v>
      </c>
      <c r="E396" s="74" t="s">
        <v>2001</v>
      </c>
      <c r="F396" s="89" t="s">
        <v>1739</v>
      </c>
      <c r="G396" s="89" t="s">
        <v>1018</v>
      </c>
      <c r="H396" s="89" t="s">
        <v>3249</v>
      </c>
      <c r="I396" s="48" t="s">
        <v>53</v>
      </c>
      <c r="J396" s="78"/>
      <c r="K396" s="79"/>
      <c r="L396" s="48"/>
      <c r="M396" s="48" t="s">
        <v>3306</v>
      </c>
      <c r="N396" s="48" t="s">
        <v>44</v>
      </c>
      <c r="O396" s="48" t="s">
        <v>53</v>
      </c>
      <c r="P396" s="48" t="s">
        <v>60</v>
      </c>
    </row>
    <row r="397" spans="1:16" ht="56.25" collapsed="1" x14ac:dyDescent="0.2">
      <c r="A397" s="62" t="s">
        <v>1713</v>
      </c>
      <c r="B397" s="74">
        <v>481</v>
      </c>
      <c r="C397" s="74">
        <v>335</v>
      </c>
      <c r="D397" s="74">
        <v>448</v>
      </c>
      <c r="E397" s="74" t="s">
        <v>2010</v>
      </c>
      <c r="F397" s="89" t="s">
        <v>1739</v>
      </c>
      <c r="G397" s="89" t="s">
        <v>1021</v>
      </c>
      <c r="H397" s="89" t="s">
        <v>3250</v>
      </c>
      <c r="I397" s="48" t="s">
        <v>330</v>
      </c>
      <c r="J397" s="78"/>
      <c r="K397" s="79"/>
      <c r="L397" s="48"/>
      <c r="M397" s="48" t="s">
        <v>3306</v>
      </c>
      <c r="N397" s="48" t="s">
        <v>126</v>
      </c>
      <c r="O397" s="48" t="s">
        <v>330</v>
      </c>
      <c r="P397" s="48" t="s">
        <v>60</v>
      </c>
    </row>
    <row r="398" spans="1:16" ht="67.5" collapsed="1" x14ac:dyDescent="0.2">
      <c r="A398" s="62" t="s">
        <v>1713</v>
      </c>
      <c r="B398" s="74">
        <v>482</v>
      </c>
      <c r="C398" s="74">
        <v>339</v>
      </c>
      <c r="D398" s="74">
        <v>450</v>
      </c>
      <c r="E398" s="74" t="s">
        <v>2012</v>
      </c>
      <c r="F398" s="89" t="s">
        <v>1739</v>
      </c>
      <c r="G398" s="89" t="s">
        <v>1022</v>
      </c>
      <c r="H398" s="89" t="s">
        <v>3251</v>
      </c>
      <c r="I398" s="48" t="s">
        <v>330</v>
      </c>
      <c r="J398" s="78"/>
      <c r="K398" s="79"/>
      <c r="L398" s="48"/>
      <c r="M398" s="48" t="s">
        <v>3306</v>
      </c>
      <c r="N398" s="48" t="s">
        <v>126</v>
      </c>
      <c r="O398" s="48" t="s">
        <v>330</v>
      </c>
      <c r="P398" s="48" t="s">
        <v>60</v>
      </c>
    </row>
    <row r="399" spans="1:16" ht="56.25" collapsed="1" x14ac:dyDescent="0.2">
      <c r="A399" s="62" t="s">
        <v>1713</v>
      </c>
      <c r="B399" s="74">
        <v>483</v>
      </c>
      <c r="C399" s="74">
        <v>347</v>
      </c>
      <c r="D399" s="74">
        <v>452</v>
      </c>
      <c r="E399" s="74" t="s">
        <v>1738</v>
      </c>
      <c r="F399" s="89" t="s">
        <v>1739</v>
      </c>
      <c r="G399" s="89" t="s">
        <v>1023</v>
      </c>
      <c r="H399" s="89" t="s">
        <v>3252</v>
      </c>
      <c r="I399" s="48" t="s">
        <v>330</v>
      </c>
      <c r="J399" s="78"/>
      <c r="K399" s="79"/>
      <c r="L399" s="48"/>
      <c r="M399" s="48" t="s">
        <v>3306</v>
      </c>
      <c r="N399" s="48" t="s">
        <v>126</v>
      </c>
      <c r="O399" s="48" t="s">
        <v>330</v>
      </c>
      <c r="P399" s="48" t="s">
        <v>60</v>
      </c>
    </row>
    <row r="400" spans="1:16" ht="56.25" collapsed="1" x14ac:dyDescent="0.2">
      <c r="A400" s="62" t="s">
        <v>1713</v>
      </c>
      <c r="B400" s="74">
        <v>484</v>
      </c>
      <c r="C400" s="74">
        <v>349</v>
      </c>
      <c r="D400" s="74">
        <v>454</v>
      </c>
      <c r="E400" s="74" t="s">
        <v>2016</v>
      </c>
      <c r="F400" s="89" t="s">
        <v>1739</v>
      </c>
      <c r="G400" s="89" t="s">
        <v>1026</v>
      </c>
      <c r="H400" s="89" t="s">
        <v>3253</v>
      </c>
      <c r="I400" s="48" t="s">
        <v>686</v>
      </c>
      <c r="J400" s="78"/>
      <c r="K400" s="79"/>
      <c r="L400" s="48"/>
      <c r="M400" s="48" t="s">
        <v>3306</v>
      </c>
      <c r="N400" s="48" t="s">
        <v>126</v>
      </c>
      <c r="O400" s="48" t="s">
        <v>686</v>
      </c>
      <c r="P400" s="48" t="s">
        <v>60</v>
      </c>
    </row>
    <row r="401" spans="1:16" ht="56.25" collapsed="1" x14ac:dyDescent="0.2">
      <c r="A401" s="62" t="s">
        <v>1713</v>
      </c>
      <c r="B401" s="74">
        <v>485</v>
      </c>
      <c r="C401" s="74">
        <v>493</v>
      </c>
      <c r="D401" s="74">
        <v>456</v>
      </c>
      <c r="E401" s="74" t="s">
        <v>1989</v>
      </c>
      <c r="F401" s="92" t="s">
        <v>1728</v>
      </c>
      <c r="G401" s="92" t="s">
        <v>1028</v>
      </c>
      <c r="H401" s="92" t="s">
        <v>3254</v>
      </c>
      <c r="I401" s="48" t="s">
        <v>55</v>
      </c>
      <c r="J401" s="78"/>
      <c r="K401" s="79"/>
      <c r="L401" s="48"/>
      <c r="M401" s="48" t="s">
        <v>3306</v>
      </c>
      <c r="N401" s="48" t="s">
        <v>44</v>
      </c>
      <c r="O401" s="48" t="s">
        <v>55</v>
      </c>
      <c r="P401" s="48" t="s">
        <v>60</v>
      </c>
    </row>
    <row r="402" spans="1:16" ht="78.75" x14ac:dyDescent="0.2">
      <c r="A402" s="81" t="s">
        <v>1207</v>
      </c>
      <c r="B402" s="82">
        <v>229</v>
      </c>
      <c r="C402" s="82">
        <v>332</v>
      </c>
      <c r="D402" s="82">
        <v>457</v>
      </c>
      <c r="E402" s="82" t="s">
        <v>1661</v>
      </c>
      <c r="F402" s="88" t="s">
        <v>1646</v>
      </c>
      <c r="G402" s="88" t="s">
        <v>1654</v>
      </c>
      <c r="H402" s="88" t="s">
        <v>3255</v>
      </c>
      <c r="I402" s="83" t="s">
        <v>126</v>
      </c>
      <c r="J402" s="84"/>
      <c r="K402" s="85"/>
      <c r="L402" s="83" t="s">
        <v>229</v>
      </c>
      <c r="M402" s="83" t="s">
        <v>3383</v>
      </c>
      <c r="N402" s="83" t="s">
        <v>126</v>
      </c>
      <c r="O402" s="83" t="s">
        <v>126</v>
      </c>
      <c r="P402" s="83"/>
    </row>
    <row r="403" spans="1:16" ht="90" collapsed="1" x14ac:dyDescent="0.2">
      <c r="A403" s="62" t="s">
        <v>1713</v>
      </c>
      <c r="B403" s="74">
        <v>486</v>
      </c>
      <c r="C403" s="74">
        <v>331</v>
      </c>
      <c r="D403" s="74">
        <v>458</v>
      </c>
      <c r="E403" s="74" t="s">
        <v>2009</v>
      </c>
      <c r="F403" s="92" t="s">
        <v>1739</v>
      </c>
      <c r="G403" s="92" t="s">
        <v>1033</v>
      </c>
      <c r="H403" s="92" t="s">
        <v>3256</v>
      </c>
      <c r="I403" s="48" t="s">
        <v>330</v>
      </c>
      <c r="J403" s="78"/>
      <c r="K403" s="79"/>
      <c r="L403" s="48"/>
      <c r="M403" s="48" t="s">
        <v>3306</v>
      </c>
      <c r="N403" s="48" t="s">
        <v>126</v>
      </c>
      <c r="O403" s="48" t="s">
        <v>330</v>
      </c>
      <c r="P403" s="48" t="s">
        <v>60</v>
      </c>
    </row>
    <row r="404" spans="1:16" ht="78.75" x14ac:dyDescent="0.2">
      <c r="A404" s="81" t="s">
        <v>1207</v>
      </c>
      <c r="B404" s="82">
        <v>230</v>
      </c>
      <c r="C404" s="82">
        <v>352</v>
      </c>
      <c r="D404" s="82">
        <v>459</v>
      </c>
      <c r="E404" s="82" t="s">
        <v>1663</v>
      </c>
      <c r="F404" s="88" t="s">
        <v>1646</v>
      </c>
      <c r="G404" s="88" t="s">
        <v>1656</v>
      </c>
      <c r="H404" s="88" t="s">
        <v>3257</v>
      </c>
      <c r="I404" s="83" t="s">
        <v>126</v>
      </c>
      <c r="J404" s="84"/>
      <c r="K404" s="85"/>
      <c r="L404" s="83" t="s">
        <v>229</v>
      </c>
      <c r="M404" s="83" t="s">
        <v>3383</v>
      </c>
      <c r="N404" s="83" t="s">
        <v>126</v>
      </c>
      <c r="O404" s="83" t="s">
        <v>126</v>
      </c>
      <c r="P404" s="83"/>
    </row>
    <row r="405" spans="1:16" ht="45" collapsed="1" x14ac:dyDescent="0.2">
      <c r="A405" s="62" t="s">
        <v>1713</v>
      </c>
      <c r="B405" s="74">
        <v>487</v>
      </c>
      <c r="C405" s="74">
        <v>351</v>
      </c>
      <c r="D405" s="74">
        <v>460</v>
      </c>
      <c r="E405" s="74" t="s">
        <v>2017</v>
      </c>
      <c r="F405" s="92" t="s">
        <v>1739</v>
      </c>
      <c r="G405" s="92" t="s">
        <v>1037</v>
      </c>
      <c r="H405" s="92" t="s">
        <v>3258</v>
      </c>
      <c r="I405" s="48" t="s">
        <v>330</v>
      </c>
      <c r="J405" s="78"/>
      <c r="K405" s="79"/>
      <c r="L405" s="48"/>
      <c r="M405" s="48" t="s">
        <v>3306</v>
      </c>
      <c r="N405" s="48" t="s">
        <v>126</v>
      </c>
      <c r="O405" s="48" t="s">
        <v>330</v>
      </c>
      <c r="P405" s="48" t="s">
        <v>60</v>
      </c>
    </row>
    <row r="406" spans="1:16" ht="78.75" x14ac:dyDescent="0.2">
      <c r="A406" s="81" t="s">
        <v>1207</v>
      </c>
      <c r="B406" s="82">
        <v>231</v>
      </c>
      <c r="C406" s="82">
        <v>334</v>
      </c>
      <c r="D406" s="82">
        <v>461</v>
      </c>
      <c r="E406" s="82" t="s">
        <v>1664</v>
      </c>
      <c r="F406" s="88" t="s">
        <v>1646</v>
      </c>
      <c r="G406" s="88" t="s">
        <v>1658</v>
      </c>
      <c r="H406" s="88" t="s">
        <v>3259</v>
      </c>
      <c r="I406" s="83" t="s">
        <v>126</v>
      </c>
      <c r="J406" s="84"/>
      <c r="K406" s="85"/>
      <c r="L406" s="83" t="s">
        <v>229</v>
      </c>
      <c r="M406" s="83" t="s">
        <v>3383</v>
      </c>
      <c r="N406" s="83" t="s">
        <v>126</v>
      </c>
      <c r="O406" s="83" t="s">
        <v>126</v>
      </c>
      <c r="P406" s="83"/>
    </row>
    <row r="407" spans="1:16" ht="45" collapsed="1" x14ac:dyDescent="0.2">
      <c r="A407" s="62" t="s">
        <v>1713</v>
      </c>
      <c r="B407" s="74">
        <v>488</v>
      </c>
      <c r="C407" s="74">
        <v>333</v>
      </c>
      <c r="D407" s="74">
        <v>462</v>
      </c>
      <c r="E407" s="74" t="s">
        <v>2002</v>
      </c>
      <c r="F407" s="92" t="s">
        <v>1739</v>
      </c>
      <c r="G407" s="92" t="s">
        <v>1042</v>
      </c>
      <c r="H407" s="92" t="s">
        <v>3260</v>
      </c>
      <c r="I407" s="48" t="s">
        <v>330</v>
      </c>
      <c r="J407" s="78"/>
      <c r="K407" s="79"/>
      <c r="L407" s="48"/>
      <c r="M407" s="48" t="s">
        <v>3306</v>
      </c>
      <c r="N407" s="48" t="s">
        <v>126</v>
      </c>
      <c r="O407" s="48" t="s">
        <v>330</v>
      </c>
      <c r="P407" s="48" t="s">
        <v>60</v>
      </c>
    </row>
    <row r="408" spans="1:16" ht="78.75" x14ac:dyDescent="0.2">
      <c r="A408" s="81" t="s">
        <v>1207</v>
      </c>
      <c r="B408" s="82">
        <v>232</v>
      </c>
      <c r="C408" s="82">
        <v>338</v>
      </c>
      <c r="D408" s="82">
        <v>463</v>
      </c>
      <c r="E408" s="82" t="s">
        <v>1665</v>
      </c>
      <c r="F408" s="88" t="s">
        <v>1646</v>
      </c>
      <c r="G408" s="88" t="s">
        <v>1660</v>
      </c>
      <c r="H408" s="88" t="s">
        <v>3261</v>
      </c>
      <c r="I408" s="83" t="s">
        <v>126</v>
      </c>
      <c r="J408" s="84"/>
      <c r="K408" s="85"/>
      <c r="L408" s="83" t="s">
        <v>229</v>
      </c>
      <c r="M408" s="83" t="s">
        <v>3383</v>
      </c>
      <c r="N408" s="83" t="s">
        <v>126</v>
      </c>
      <c r="O408" s="83" t="s">
        <v>126</v>
      </c>
      <c r="P408" s="83"/>
    </row>
    <row r="409" spans="1:16" ht="56.25" collapsed="1" x14ac:dyDescent="0.2">
      <c r="A409" s="62" t="s">
        <v>1713</v>
      </c>
      <c r="B409" s="74">
        <v>489</v>
      </c>
      <c r="C409" s="74">
        <v>337</v>
      </c>
      <c r="D409" s="74">
        <v>464</v>
      </c>
      <c r="E409" s="74" t="s">
        <v>2011</v>
      </c>
      <c r="F409" s="92" t="s">
        <v>1739</v>
      </c>
      <c r="G409" s="92" t="s">
        <v>1046</v>
      </c>
      <c r="H409" s="92" t="s">
        <v>3262</v>
      </c>
      <c r="I409" s="48" t="s">
        <v>330</v>
      </c>
      <c r="J409" s="78"/>
      <c r="K409" s="79"/>
      <c r="L409" s="48"/>
      <c r="M409" s="48" t="s">
        <v>3306</v>
      </c>
      <c r="N409" s="48" t="s">
        <v>126</v>
      </c>
      <c r="O409" s="48" t="s">
        <v>330</v>
      </c>
      <c r="P409" s="48" t="s">
        <v>60</v>
      </c>
    </row>
    <row r="410" spans="1:16" ht="101.25" x14ac:dyDescent="0.2">
      <c r="A410" s="81" t="s">
        <v>1207</v>
      </c>
      <c r="B410" s="82">
        <v>233</v>
      </c>
      <c r="C410" s="82">
        <v>342</v>
      </c>
      <c r="D410" s="82">
        <v>465</v>
      </c>
      <c r="E410" s="82" t="s">
        <v>1668</v>
      </c>
      <c r="F410" s="88" t="s">
        <v>1646</v>
      </c>
      <c r="G410" s="88" t="s">
        <v>1662</v>
      </c>
      <c r="H410" s="88" t="s">
        <v>3263</v>
      </c>
      <c r="I410" s="83" t="s">
        <v>686</v>
      </c>
      <c r="J410" s="84"/>
      <c r="K410" s="85"/>
      <c r="L410" s="83" t="s">
        <v>229</v>
      </c>
      <c r="M410" s="83" t="s">
        <v>3383</v>
      </c>
      <c r="N410" s="83" t="s">
        <v>126</v>
      </c>
      <c r="O410" s="83" t="s">
        <v>686</v>
      </c>
      <c r="P410" s="83" t="s">
        <v>60</v>
      </c>
    </row>
    <row r="411" spans="1:16" ht="45" collapsed="1" x14ac:dyDescent="0.2">
      <c r="A411" s="62" t="s">
        <v>1713</v>
      </c>
      <c r="B411" s="74">
        <v>490</v>
      </c>
      <c r="C411" s="74">
        <v>341</v>
      </c>
      <c r="D411" s="74">
        <v>466</v>
      </c>
      <c r="E411" s="74" t="s">
        <v>2003</v>
      </c>
      <c r="F411" s="89" t="s">
        <v>1739</v>
      </c>
      <c r="G411" s="89" t="s">
        <v>1050</v>
      </c>
      <c r="H411" s="89" t="s">
        <v>3264</v>
      </c>
      <c r="I411" s="48" t="s">
        <v>686</v>
      </c>
      <c r="J411" s="78"/>
      <c r="K411" s="79"/>
      <c r="L411" s="48"/>
      <c r="M411" s="48" t="s">
        <v>3306</v>
      </c>
      <c r="N411" s="48" t="s">
        <v>126</v>
      </c>
      <c r="O411" s="48" t="s">
        <v>686</v>
      </c>
      <c r="P411" s="48" t="s">
        <v>60</v>
      </c>
    </row>
    <row r="412" spans="1:16" ht="56.25" collapsed="1" x14ac:dyDescent="0.2">
      <c r="A412" s="62" t="s">
        <v>1713</v>
      </c>
      <c r="B412" s="74">
        <v>491</v>
      </c>
      <c r="C412" s="74">
        <v>343</v>
      </c>
      <c r="D412" s="74">
        <v>468</v>
      </c>
      <c r="E412" s="74" t="s">
        <v>2004</v>
      </c>
      <c r="F412" s="89" t="s">
        <v>1739</v>
      </c>
      <c r="G412" s="89" t="s">
        <v>1053</v>
      </c>
      <c r="H412" s="89" t="s">
        <v>3265</v>
      </c>
      <c r="I412" s="48" t="s">
        <v>330</v>
      </c>
      <c r="J412" s="78"/>
      <c r="K412" s="79"/>
      <c r="L412" s="48"/>
      <c r="M412" s="48" t="s">
        <v>3306</v>
      </c>
      <c r="N412" s="48" t="s">
        <v>126</v>
      </c>
      <c r="O412" s="48" t="s">
        <v>330</v>
      </c>
      <c r="P412" s="48" t="s">
        <v>60</v>
      </c>
    </row>
    <row r="413" spans="1:16" ht="56.25" collapsed="1" x14ac:dyDescent="0.2">
      <c r="A413" s="62" t="s">
        <v>1713</v>
      </c>
      <c r="B413" s="74">
        <v>492</v>
      </c>
      <c r="C413" s="74">
        <v>345</v>
      </c>
      <c r="D413" s="74">
        <v>470</v>
      </c>
      <c r="E413" s="74" t="s">
        <v>2007</v>
      </c>
      <c r="F413" s="92" t="s">
        <v>1739</v>
      </c>
      <c r="G413" s="92" t="s">
        <v>1055</v>
      </c>
      <c r="H413" s="92" t="s">
        <v>3266</v>
      </c>
      <c r="I413" s="48" t="s">
        <v>330</v>
      </c>
      <c r="J413" s="78"/>
      <c r="K413" s="79"/>
      <c r="L413" s="48"/>
      <c r="M413" s="48" t="s">
        <v>3306</v>
      </c>
      <c r="N413" s="48" t="s">
        <v>126</v>
      </c>
      <c r="O413" s="48" t="s">
        <v>330</v>
      </c>
      <c r="P413" s="48" t="s">
        <v>60</v>
      </c>
    </row>
    <row r="414" spans="1:16" ht="101.25" x14ac:dyDescent="0.2">
      <c r="A414" s="81" t="s">
        <v>1207</v>
      </c>
      <c r="B414" s="82">
        <v>236</v>
      </c>
      <c r="C414" s="82">
        <v>360</v>
      </c>
      <c r="D414" s="82">
        <v>471</v>
      </c>
      <c r="E414" s="82" t="s">
        <v>1674</v>
      </c>
      <c r="F414" s="88" t="s">
        <v>1666</v>
      </c>
      <c r="G414" s="88" t="s">
        <v>1667</v>
      </c>
      <c r="H414" s="88" t="s">
        <v>3267</v>
      </c>
      <c r="I414" s="83" t="s">
        <v>126</v>
      </c>
      <c r="J414" s="84"/>
      <c r="K414" s="85"/>
      <c r="L414" s="83" t="s">
        <v>153</v>
      </c>
      <c r="M414" s="83" t="s">
        <v>3456</v>
      </c>
      <c r="N414" s="83" t="s">
        <v>126</v>
      </c>
      <c r="O414" s="83" t="s">
        <v>126</v>
      </c>
      <c r="P414" s="83"/>
    </row>
    <row r="415" spans="1:16" ht="90" collapsed="1" x14ac:dyDescent="0.2">
      <c r="A415" s="62" t="s">
        <v>1713</v>
      </c>
      <c r="B415" s="74">
        <v>493</v>
      </c>
      <c r="C415" s="74">
        <v>359</v>
      </c>
      <c r="D415" s="74">
        <v>472</v>
      </c>
      <c r="E415" s="74" t="s">
        <v>2015</v>
      </c>
      <c r="F415" s="92" t="s">
        <v>2014</v>
      </c>
      <c r="G415" s="92" t="s">
        <v>1059</v>
      </c>
      <c r="H415" s="92" t="s">
        <v>3268</v>
      </c>
      <c r="I415" s="48" t="s">
        <v>686</v>
      </c>
      <c r="J415" s="78"/>
      <c r="K415" s="79"/>
      <c r="L415" s="48"/>
      <c r="M415" s="48" t="s">
        <v>3306</v>
      </c>
      <c r="N415" s="48" t="s">
        <v>126</v>
      </c>
      <c r="O415" s="48" t="s">
        <v>686</v>
      </c>
      <c r="P415" s="48" t="s">
        <v>60</v>
      </c>
    </row>
    <row r="416" spans="1:16" ht="213.75" x14ac:dyDescent="0.2">
      <c r="A416" s="81" t="s">
        <v>1207</v>
      </c>
      <c r="B416" s="82">
        <v>237</v>
      </c>
      <c r="C416" s="82">
        <v>366</v>
      </c>
      <c r="D416" s="82">
        <v>473</v>
      </c>
      <c r="E416" s="82" t="s">
        <v>1676</v>
      </c>
      <c r="F416" s="88" t="s">
        <v>1666</v>
      </c>
      <c r="G416" s="88" t="s">
        <v>1669</v>
      </c>
      <c r="H416" s="88" t="s">
        <v>3269</v>
      </c>
      <c r="I416" s="83" t="s">
        <v>55</v>
      </c>
      <c r="J416" s="84"/>
      <c r="K416" s="85"/>
      <c r="L416" s="83" t="s">
        <v>1064</v>
      </c>
      <c r="M416" s="83" t="s">
        <v>3457</v>
      </c>
      <c r="N416" s="83" t="s">
        <v>44</v>
      </c>
      <c r="O416" s="83" t="s">
        <v>55</v>
      </c>
      <c r="P416" s="83" t="s">
        <v>60</v>
      </c>
    </row>
    <row r="417" spans="1:16" ht="45" collapsed="1" x14ac:dyDescent="0.2">
      <c r="A417" s="62" t="s">
        <v>1713</v>
      </c>
      <c r="B417" s="74">
        <v>494</v>
      </c>
      <c r="C417" s="74">
        <v>365</v>
      </c>
      <c r="D417" s="74">
        <v>474</v>
      </c>
      <c r="E417" s="74" t="s">
        <v>1980</v>
      </c>
      <c r="F417" s="92" t="s">
        <v>2014</v>
      </c>
      <c r="G417" s="92" t="s">
        <v>1065</v>
      </c>
      <c r="H417" s="92" t="s">
        <v>3270</v>
      </c>
      <c r="I417" s="48" t="s">
        <v>330</v>
      </c>
      <c r="J417" s="78"/>
      <c r="K417" s="79"/>
      <c r="L417" s="48"/>
      <c r="M417" s="48" t="s">
        <v>3306</v>
      </c>
      <c r="N417" s="48" t="s">
        <v>126</v>
      </c>
      <c r="O417" s="48" t="s">
        <v>330</v>
      </c>
      <c r="P417" s="48" t="s">
        <v>60</v>
      </c>
    </row>
    <row r="418" spans="1:16" ht="56.25" x14ac:dyDescent="0.2">
      <c r="A418" s="81" t="s">
        <v>1207</v>
      </c>
      <c r="B418" s="82">
        <v>238</v>
      </c>
      <c r="C418" s="82">
        <v>356</v>
      </c>
      <c r="D418" s="82">
        <v>475</v>
      </c>
      <c r="E418" s="82" t="s">
        <v>1678</v>
      </c>
      <c r="F418" s="88" t="s">
        <v>1666</v>
      </c>
      <c r="G418" s="88" t="s">
        <v>1671</v>
      </c>
      <c r="H418" s="88" t="s">
        <v>3271</v>
      </c>
      <c r="I418" s="83" t="s">
        <v>126</v>
      </c>
      <c r="J418" s="84"/>
      <c r="K418" s="85"/>
      <c r="L418" s="83" t="s">
        <v>229</v>
      </c>
      <c r="M418" s="83" t="s">
        <v>3383</v>
      </c>
      <c r="N418" s="83" t="s">
        <v>126</v>
      </c>
      <c r="O418" s="83" t="s">
        <v>126</v>
      </c>
      <c r="P418" s="83"/>
    </row>
    <row r="419" spans="1:16" ht="56.25" collapsed="1" x14ac:dyDescent="0.2">
      <c r="A419" s="62" t="s">
        <v>1713</v>
      </c>
      <c r="B419" s="74">
        <v>495</v>
      </c>
      <c r="C419" s="74">
        <v>355</v>
      </c>
      <c r="D419" s="74">
        <v>476</v>
      </c>
      <c r="E419" s="74" t="s">
        <v>2019</v>
      </c>
      <c r="F419" s="92" t="s">
        <v>1739</v>
      </c>
      <c r="G419" s="92" t="s">
        <v>1070</v>
      </c>
      <c r="H419" s="92" t="s">
        <v>3272</v>
      </c>
      <c r="I419" s="48" t="s">
        <v>330</v>
      </c>
      <c r="J419" s="78"/>
      <c r="K419" s="79"/>
      <c r="L419" s="48"/>
      <c r="M419" s="48" t="s">
        <v>3306</v>
      </c>
      <c r="N419" s="48" t="s">
        <v>126</v>
      </c>
      <c r="O419" s="48" t="s">
        <v>330</v>
      </c>
      <c r="P419" s="48" t="s">
        <v>60</v>
      </c>
    </row>
    <row r="420" spans="1:16" ht="56.25" x14ac:dyDescent="0.2">
      <c r="A420" s="81" t="s">
        <v>1207</v>
      </c>
      <c r="B420" s="82">
        <v>239</v>
      </c>
      <c r="C420" s="82">
        <v>358</v>
      </c>
      <c r="D420" s="82">
        <v>477</v>
      </c>
      <c r="E420" s="82" t="s">
        <v>1681</v>
      </c>
      <c r="F420" s="88" t="s">
        <v>1666</v>
      </c>
      <c r="G420" s="88" t="s">
        <v>1673</v>
      </c>
      <c r="H420" s="88" t="s">
        <v>3273</v>
      </c>
      <c r="I420" s="83" t="s">
        <v>126</v>
      </c>
      <c r="J420" s="84"/>
      <c r="K420" s="85"/>
      <c r="L420" s="83" t="s">
        <v>229</v>
      </c>
      <c r="M420" s="83" t="s">
        <v>3383</v>
      </c>
      <c r="N420" s="83" t="s">
        <v>126</v>
      </c>
      <c r="O420" s="83" t="s">
        <v>126</v>
      </c>
      <c r="P420" s="83"/>
    </row>
    <row r="421" spans="1:16" ht="78.75" collapsed="1" x14ac:dyDescent="0.2">
      <c r="A421" s="62" t="s">
        <v>1713</v>
      </c>
      <c r="B421" s="74">
        <v>496</v>
      </c>
      <c r="C421" s="74">
        <v>357</v>
      </c>
      <c r="D421" s="74">
        <v>478</v>
      </c>
      <c r="E421" s="74" t="s">
        <v>2018</v>
      </c>
      <c r="F421" s="92" t="s">
        <v>1739</v>
      </c>
      <c r="G421" s="92" t="s">
        <v>1075</v>
      </c>
      <c r="H421" s="92" t="s">
        <v>3274</v>
      </c>
      <c r="I421" s="48" t="s">
        <v>330</v>
      </c>
      <c r="J421" s="78"/>
      <c r="K421" s="79"/>
      <c r="L421" s="48"/>
      <c r="M421" s="48" t="s">
        <v>3306</v>
      </c>
      <c r="N421" s="48" t="s">
        <v>126</v>
      </c>
      <c r="O421" s="48" t="s">
        <v>330</v>
      </c>
      <c r="P421" s="48" t="s">
        <v>60</v>
      </c>
    </row>
    <row r="422" spans="1:16" ht="56.25" x14ac:dyDescent="0.2">
      <c r="A422" s="81" t="s">
        <v>1207</v>
      </c>
      <c r="B422" s="82">
        <v>240</v>
      </c>
      <c r="C422" s="82">
        <v>364</v>
      </c>
      <c r="D422" s="82">
        <v>479</v>
      </c>
      <c r="E422" s="82" t="s">
        <v>1684</v>
      </c>
      <c r="F422" s="88" t="s">
        <v>1666</v>
      </c>
      <c r="G422" s="88" t="s">
        <v>1675</v>
      </c>
      <c r="H422" s="88" t="s">
        <v>3275</v>
      </c>
      <c r="I422" s="83" t="s">
        <v>126</v>
      </c>
      <c r="J422" s="84"/>
      <c r="K422" s="85"/>
      <c r="L422" s="83" t="s">
        <v>709</v>
      </c>
      <c r="M422" s="83" t="s">
        <v>3458</v>
      </c>
      <c r="N422" s="83" t="s">
        <v>126</v>
      </c>
      <c r="O422" s="83" t="s">
        <v>126</v>
      </c>
      <c r="P422" s="83"/>
    </row>
    <row r="423" spans="1:16" ht="67.5" collapsed="1" x14ac:dyDescent="0.2">
      <c r="A423" s="62" t="s">
        <v>1713</v>
      </c>
      <c r="B423" s="74">
        <v>497</v>
      </c>
      <c r="C423" s="74">
        <v>363</v>
      </c>
      <c r="D423" s="74">
        <v>480</v>
      </c>
      <c r="E423" s="74" t="s">
        <v>1979</v>
      </c>
      <c r="F423" s="92" t="s">
        <v>2014</v>
      </c>
      <c r="G423" s="92" t="s">
        <v>1081</v>
      </c>
      <c r="H423" s="92" t="s">
        <v>3276</v>
      </c>
      <c r="I423" s="48" t="s">
        <v>686</v>
      </c>
      <c r="J423" s="78"/>
      <c r="K423" s="79"/>
      <c r="L423" s="48"/>
      <c r="M423" s="48" t="s">
        <v>3306</v>
      </c>
      <c r="N423" s="48" t="s">
        <v>126</v>
      </c>
      <c r="O423" s="48" t="s">
        <v>686</v>
      </c>
      <c r="P423" s="48" t="s">
        <v>60</v>
      </c>
    </row>
    <row r="424" spans="1:16" ht="135" x14ac:dyDescent="0.2">
      <c r="A424" s="81" t="s">
        <v>1207</v>
      </c>
      <c r="B424" s="82">
        <v>241</v>
      </c>
      <c r="C424" s="82">
        <v>362</v>
      </c>
      <c r="D424" s="82">
        <v>481</v>
      </c>
      <c r="E424" s="82" t="s">
        <v>1685</v>
      </c>
      <c r="F424" s="88" t="s">
        <v>1666</v>
      </c>
      <c r="G424" s="88" t="s">
        <v>1677</v>
      </c>
      <c r="H424" s="88" t="s">
        <v>3277</v>
      </c>
      <c r="I424" s="83" t="s">
        <v>55</v>
      </c>
      <c r="J424" s="84"/>
      <c r="K424" s="85"/>
      <c r="L424" s="83" t="s">
        <v>1086</v>
      </c>
      <c r="M424" s="83" t="s">
        <v>3459</v>
      </c>
      <c r="N424" s="83" t="s">
        <v>44</v>
      </c>
      <c r="O424" s="83" t="s">
        <v>55</v>
      </c>
      <c r="P424" s="83" t="s">
        <v>60</v>
      </c>
    </row>
    <row r="425" spans="1:16" ht="78.75" collapsed="1" x14ac:dyDescent="0.2">
      <c r="A425" s="62" t="s">
        <v>1713</v>
      </c>
      <c r="B425" s="74">
        <v>498</v>
      </c>
      <c r="C425" s="74">
        <v>361</v>
      </c>
      <c r="D425" s="74">
        <v>482</v>
      </c>
      <c r="E425" s="74" t="s">
        <v>1977</v>
      </c>
      <c r="F425" s="92" t="s">
        <v>2014</v>
      </c>
      <c r="G425" s="92" t="s">
        <v>1088</v>
      </c>
      <c r="H425" s="92" t="s">
        <v>3278</v>
      </c>
      <c r="I425" s="48" t="s">
        <v>55</v>
      </c>
      <c r="J425" s="78"/>
      <c r="K425" s="79"/>
      <c r="L425" s="48"/>
      <c r="M425" s="48" t="s">
        <v>3306</v>
      </c>
      <c r="N425" s="48" t="s">
        <v>44</v>
      </c>
      <c r="O425" s="48" t="s">
        <v>55</v>
      </c>
      <c r="P425" s="48" t="s">
        <v>60</v>
      </c>
    </row>
    <row r="426" spans="1:16" ht="67.5" x14ac:dyDescent="0.2">
      <c r="A426" s="81" t="s">
        <v>1207</v>
      </c>
      <c r="B426" s="82">
        <v>242</v>
      </c>
      <c r="C426" s="82">
        <v>290</v>
      </c>
      <c r="D426" s="82">
        <v>483</v>
      </c>
      <c r="E426" s="82" t="s">
        <v>1687</v>
      </c>
      <c r="F426" s="88" t="s">
        <v>1679</v>
      </c>
      <c r="G426" s="88" t="s">
        <v>1680</v>
      </c>
      <c r="H426" s="88" t="s">
        <v>3279</v>
      </c>
      <c r="I426" s="83" t="s">
        <v>55</v>
      </c>
      <c r="J426" s="84"/>
      <c r="K426" s="85"/>
      <c r="L426" s="83" t="s">
        <v>204</v>
      </c>
      <c r="M426" s="83" t="s">
        <v>3460</v>
      </c>
      <c r="N426" s="83" t="s">
        <v>44</v>
      </c>
      <c r="O426" s="83" t="s">
        <v>55</v>
      </c>
      <c r="P426" s="83" t="s">
        <v>60</v>
      </c>
    </row>
    <row r="427" spans="1:16" ht="45" collapsed="1" x14ac:dyDescent="0.2">
      <c r="A427" s="62" t="s">
        <v>1713</v>
      </c>
      <c r="B427" s="74">
        <v>499</v>
      </c>
      <c r="C427" s="74">
        <v>289</v>
      </c>
      <c r="D427" s="74">
        <v>484</v>
      </c>
      <c r="E427" s="74" t="s">
        <v>1965</v>
      </c>
      <c r="F427" s="92" t="s">
        <v>1948</v>
      </c>
      <c r="G427" s="92" t="s">
        <v>1094</v>
      </c>
      <c r="H427" s="92" t="s">
        <v>3280</v>
      </c>
      <c r="I427" s="48" t="s">
        <v>330</v>
      </c>
      <c r="J427" s="78"/>
      <c r="K427" s="79"/>
      <c r="L427" s="48"/>
      <c r="M427" s="48" t="s">
        <v>3306</v>
      </c>
      <c r="N427" s="48" t="s">
        <v>126</v>
      </c>
      <c r="O427" s="48" t="s">
        <v>330</v>
      </c>
      <c r="P427" s="48" t="s">
        <v>60</v>
      </c>
    </row>
    <row r="428" spans="1:16" ht="78.75" x14ac:dyDescent="0.2">
      <c r="A428" s="81" t="s">
        <v>1207</v>
      </c>
      <c r="B428" s="82">
        <v>243</v>
      </c>
      <c r="C428" s="82">
        <v>220</v>
      </c>
      <c r="D428" s="82">
        <v>485</v>
      </c>
      <c r="E428" s="82" t="s">
        <v>1689</v>
      </c>
      <c r="F428" s="88" t="s">
        <v>1682</v>
      </c>
      <c r="G428" s="88" t="s">
        <v>1683</v>
      </c>
      <c r="H428" s="88" t="s">
        <v>3281</v>
      </c>
      <c r="I428" s="83" t="s">
        <v>55</v>
      </c>
      <c r="J428" s="84"/>
      <c r="K428" s="85"/>
      <c r="L428" s="83" t="s">
        <v>296</v>
      </c>
      <c r="M428" s="83" t="s">
        <v>3461</v>
      </c>
      <c r="N428" s="83" t="s">
        <v>44</v>
      </c>
      <c r="O428" s="83" t="s">
        <v>55</v>
      </c>
      <c r="P428" s="83" t="s">
        <v>60</v>
      </c>
    </row>
    <row r="429" spans="1:16" ht="45" collapsed="1" x14ac:dyDescent="0.2">
      <c r="A429" s="62" t="s">
        <v>1713</v>
      </c>
      <c r="B429" s="74">
        <v>500</v>
      </c>
      <c r="C429" s="74">
        <v>219</v>
      </c>
      <c r="D429" s="74">
        <v>486</v>
      </c>
      <c r="E429" s="74" t="s">
        <v>1910</v>
      </c>
      <c r="F429" s="89" t="s">
        <v>1737</v>
      </c>
      <c r="G429" s="89" t="s">
        <v>679</v>
      </c>
      <c r="H429" s="89" t="s">
        <v>3120</v>
      </c>
      <c r="I429" s="75" t="s">
        <v>60</v>
      </c>
      <c r="J429" s="76" t="s">
        <v>61</v>
      </c>
      <c r="K429" s="77"/>
      <c r="L429" s="75" t="s">
        <v>229</v>
      </c>
      <c r="M429" s="75" t="s">
        <v>3462</v>
      </c>
      <c r="N429" s="48" t="s">
        <v>60</v>
      </c>
      <c r="O429" s="48" t="s">
        <v>60</v>
      </c>
      <c r="P429" s="48" t="s">
        <v>60</v>
      </c>
    </row>
    <row r="430" spans="1:16" ht="78.75" collapsed="1" x14ac:dyDescent="0.2">
      <c r="A430" s="62" t="s">
        <v>1713</v>
      </c>
      <c r="B430" s="74">
        <v>501</v>
      </c>
      <c r="C430" s="74">
        <v>449</v>
      </c>
      <c r="D430" s="74">
        <v>488</v>
      </c>
      <c r="E430" s="74" t="s">
        <v>2026</v>
      </c>
      <c r="F430" s="92" t="s">
        <v>1759</v>
      </c>
      <c r="G430" s="92" t="s">
        <v>1101</v>
      </c>
      <c r="H430" s="92" t="s">
        <v>3282</v>
      </c>
      <c r="I430" s="48" t="s">
        <v>44</v>
      </c>
      <c r="J430" s="78"/>
      <c r="K430" s="79"/>
      <c r="L430" s="48"/>
      <c r="M430" s="48" t="s">
        <v>3306</v>
      </c>
      <c r="N430" s="48" t="s">
        <v>44</v>
      </c>
      <c r="O430" s="48" t="s">
        <v>44</v>
      </c>
      <c r="P430" s="48" t="s">
        <v>201</v>
      </c>
    </row>
    <row r="431" spans="1:16" ht="90" x14ac:dyDescent="0.2">
      <c r="A431" s="81" t="s">
        <v>1207</v>
      </c>
      <c r="B431" s="82">
        <v>245</v>
      </c>
      <c r="C431" s="82">
        <v>452</v>
      </c>
      <c r="D431" s="82">
        <v>489</v>
      </c>
      <c r="E431" s="82" t="s">
        <v>1692</v>
      </c>
      <c r="F431" s="88" t="s">
        <v>1682</v>
      </c>
      <c r="G431" s="88" t="s">
        <v>1686</v>
      </c>
      <c r="H431" s="88" t="s">
        <v>3283</v>
      </c>
      <c r="I431" s="83" t="s">
        <v>44</v>
      </c>
      <c r="J431" s="84"/>
      <c r="K431" s="85"/>
      <c r="L431" s="83" t="s">
        <v>595</v>
      </c>
      <c r="M431" s="83" t="s">
        <v>3463</v>
      </c>
      <c r="N431" s="83" t="s">
        <v>44</v>
      </c>
      <c r="O431" s="83" t="s">
        <v>44</v>
      </c>
      <c r="P431" s="83" t="s">
        <v>201</v>
      </c>
    </row>
    <row r="432" spans="1:16" ht="78.75" collapsed="1" x14ac:dyDescent="0.2">
      <c r="A432" s="62" t="s">
        <v>1713</v>
      </c>
      <c r="B432" s="74">
        <v>502</v>
      </c>
      <c r="C432" s="74">
        <v>451</v>
      </c>
      <c r="D432" s="74">
        <v>490</v>
      </c>
      <c r="E432" s="74" t="s">
        <v>2027</v>
      </c>
      <c r="F432" s="92" t="s">
        <v>1759</v>
      </c>
      <c r="G432" s="92" t="s">
        <v>1108</v>
      </c>
      <c r="H432" s="92" t="s">
        <v>3284</v>
      </c>
      <c r="I432" s="48" t="s">
        <v>44</v>
      </c>
      <c r="J432" s="78"/>
      <c r="K432" s="79"/>
      <c r="L432" s="48"/>
      <c r="M432" s="48" t="s">
        <v>3306</v>
      </c>
      <c r="N432" s="48" t="s">
        <v>44</v>
      </c>
      <c r="O432" s="48" t="s">
        <v>44</v>
      </c>
      <c r="P432" s="48" t="s">
        <v>201</v>
      </c>
    </row>
    <row r="433" spans="1:16" ht="78.75" x14ac:dyDescent="0.2">
      <c r="A433" s="81" t="s">
        <v>1207</v>
      </c>
      <c r="B433" s="82">
        <v>246</v>
      </c>
      <c r="C433" s="82">
        <v>454</v>
      </c>
      <c r="D433" s="82">
        <v>491</v>
      </c>
      <c r="E433" s="82" t="s">
        <v>1693</v>
      </c>
      <c r="F433" s="88" t="s">
        <v>1682</v>
      </c>
      <c r="G433" s="88" t="s">
        <v>1688</v>
      </c>
      <c r="H433" s="88" t="s">
        <v>3285</v>
      </c>
      <c r="I433" s="83" t="s">
        <v>126</v>
      </c>
      <c r="J433" s="84"/>
      <c r="K433" s="85"/>
      <c r="L433" s="83" t="s">
        <v>595</v>
      </c>
      <c r="M433" s="83" t="s">
        <v>3464</v>
      </c>
      <c r="N433" s="83" t="s">
        <v>126</v>
      </c>
      <c r="O433" s="83" t="s">
        <v>126</v>
      </c>
      <c r="P433" s="83" t="s">
        <v>201</v>
      </c>
    </row>
    <row r="434" spans="1:16" ht="56.25" collapsed="1" x14ac:dyDescent="0.2">
      <c r="A434" s="62" t="s">
        <v>1713</v>
      </c>
      <c r="B434" s="74">
        <v>503</v>
      </c>
      <c r="C434" s="74">
        <v>453</v>
      </c>
      <c r="D434" s="74">
        <v>492</v>
      </c>
      <c r="E434" s="74" t="s">
        <v>1857</v>
      </c>
      <c r="F434" s="92" t="s">
        <v>1759</v>
      </c>
      <c r="G434" s="92" t="s">
        <v>1115</v>
      </c>
      <c r="H434" s="92" t="s">
        <v>3286</v>
      </c>
      <c r="I434" s="48" t="s">
        <v>44</v>
      </c>
      <c r="J434" s="78"/>
      <c r="K434" s="79"/>
      <c r="L434" s="48"/>
      <c r="M434" s="48" t="s">
        <v>3306</v>
      </c>
      <c r="N434" s="48" t="s">
        <v>44</v>
      </c>
      <c r="O434" s="48" t="s">
        <v>44</v>
      </c>
      <c r="P434" s="48" t="s">
        <v>2138</v>
      </c>
    </row>
    <row r="435" spans="1:16" ht="90" x14ac:dyDescent="0.2">
      <c r="A435" s="81" t="s">
        <v>1207</v>
      </c>
      <c r="B435" s="82">
        <v>247</v>
      </c>
      <c r="C435" s="82">
        <v>30</v>
      </c>
      <c r="D435" s="82">
        <v>493</v>
      </c>
      <c r="E435" s="82" t="s">
        <v>1696</v>
      </c>
      <c r="F435" s="88" t="s">
        <v>1682</v>
      </c>
      <c r="G435" s="88" t="s">
        <v>1690</v>
      </c>
      <c r="H435" s="88" t="s">
        <v>3287</v>
      </c>
      <c r="I435" s="83" t="s">
        <v>44</v>
      </c>
      <c r="J435" s="84"/>
      <c r="K435" s="85"/>
      <c r="L435" s="83" t="s">
        <v>1119</v>
      </c>
      <c r="M435" s="83" t="s">
        <v>3465</v>
      </c>
      <c r="N435" s="83" t="s">
        <v>44</v>
      </c>
      <c r="O435" s="83" t="s">
        <v>44</v>
      </c>
      <c r="P435" s="83" t="s">
        <v>2035</v>
      </c>
    </row>
    <row r="436" spans="1:16" ht="45" collapsed="1" x14ac:dyDescent="0.2">
      <c r="A436" s="62" t="s">
        <v>1713</v>
      </c>
      <c r="B436" s="74">
        <v>504</v>
      </c>
      <c r="C436" s="74">
        <v>29</v>
      </c>
      <c r="D436" s="74">
        <v>494</v>
      </c>
      <c r="E436" s="74" t="s">
        <v>1755</v>
      </c>
      <c r="F436" s="89" t="s">
        <v>1788</v>
      </c>
      <c r="G436" s="89" t="s">
        <v>1121</v>
      </c>
      <c r="H436" s="89" t="s">
        <v>3288</v>
      </c>
      <c r="I436" s="75" t="s">
        <v>78</v>
      </c>
      <c r="J436" s="76" t="s">
        <v>61</v>
      </c>
      <c r="K436" s="77"/>
      <c r="L436" s="75"/>
      <c r="M436" s="75" t="s">
        <v>3306</v>
      </c>
      <c r="N436" s="48" t="s">
        <v>78</v>
      </c>
      <c r="O436" s="48" t="s">
        <v>78</v>
      </c>
      <c r="P436" s="48" t="s">
        <v>2035</v>
      </c>
    </row>
    <row r="437" spans="1:16" ht="56.25" collapsed="1" x14ac:dyDescent="0.2">
      <c r="A437" s="62" t="s">
        <v>1713</v>
      </c>
      <c r="B437" s="74">
        <v>505</v>
      </c>
      <c r="C437" s="74">
        <v>457</v>
      </c>
      <c r="D437" s="74">
        <v>496</v>
      </c>
      <c r="E437" s="74" t="s">
        <v>2028</v>
      </c>
      <c r="F437" s="89" t="s">
        <v>1759</v>
      </c>
      <c r="G437" s="89" t="s">
        <v>1122</v>
      </c>
      <c r="H437" s="89" t="s">
        <v>3289</v>
      </c>
      <c r="I437" s="48" t="s">
        <v>126</v>
      </c>
      <c r="J437" s="78"/>
      <c r="K437" s="79"/>
      <c r="L437" s="48"/>
      <c r="M437" s="48" t="s">
        <v>3306</v>
      </c>
      <c r="N437" s="48" t="s">
        <v>126</v>
      </c>
      <c r="O437" s="48" t="s">
        <v>126</v>
      </c>
      <c r="P437" s="48" t="s">
        <v>201</v>
      </c>
    </row>
    <row r="438" spans="1:16" ht="56.25" collapsed="1" x14ac:dyDescent="0.2">
      <c r="A438" s="62" t="s">
        <v>1713</v>
      </c>
      <c r="B438" s="74">
        <v>506</v>
      </c>
      <c r="C438" s="74">
        <v>459</v>
      </c>
      <c r="D438" s="74">
        <v>498</v>
      </c>
      <c r="E438" s="74" t="s">
        <v>2029</v>
      </c>
      <c r="F438" s="92" t="s">
        <v>1759</v>
      </c>
      <c r="G438" s="92" t="s">
        <v>1125</v>
      </c>
      <c r="H438" s="92" t="s">
        <v>3290</v>
      </c>
      <c r="I438" s="48" t="s">
        <v>686</v>
      </c>
      <c r="J438" s="78"/>
      <c r="K438" s="79"/>
      <c r="L438" s="48"/>
      <c r="M438" s="48" t="s">
        <v>3306</v>
      </c>
      <c r="N438" s="48" t="s">
        <v>126</v>
      </c>
      <c r="O438" s="48" t="s">
        <v>686</v>
      </c>
      <c r="P438" s="48" t="s">
        <v>60</v>
      </c>
    </row>
    <row r="439" spans="1:16" ht="78.75" x14ac:dyDescent="0.2">
      <c r="A439" s="81" t="s">
        <v>1207</v>
      </c>
      <c r="B439" s="82">
        <v>250</v>
      </c>
      <c r="C439" s="82">
        <v>466</v>
      </c>
      <c r="D439" s="82">
        <v>499</v>
      </c>
      <c r="E439" s="82" t="s">
        <v>1704</v>
      </c>
      <c r="F439" s="88" t="s">
        <v>1694</v>
      </c>
      <c r="G439" s="88" t="s">
        <v>1695</v>
      </c>
      <c r="H439" s="88" t="s">
        <v>3291</v>
      </c>
      <c r="I439" s="83" t="s">
        <v>55</v>
      </c>
      <c r="J439" s="84"/>
      <c r="K439" s="85"/>
      <c r="L439" s="83" t="s">
        <v>229</v>
      </c>
      <c r="M439" s="83" t="s">
        <v>3332</v>
      </c>
      <c r="N439" s="83" t="s">
        <v>44</v>
      </c>
      <c r="O439" s="83" t="s">
        <v>55</v>
      </c>
      <c r="P439" s="83" t="s">
        <v>60</v>
      </c>
    </row>
    <row r="440" spans="1:16" ht="56.25" collapsed="1" x14ac:dyDescent="0.2">
      <c r="A440" s="62" t="s">
        <v>1713</v>
      </c>
      <c r="B440" s="74">
        <v>507</v>
      </c>
      <c r="C440" s="74">
        <v>465</v>
      </c>
      <c r="D440" s="74">
        <v>500</v>
      </c>
      <c r="E440" s="74" t="s">
        <v>2034</v>
      </c>
      <c r="F440" s="92" t="s">
        <v>1759</v>
      </c>
      <c r="G440" s="92" t="s">
        <v>1130</v>
      </c>
      <c r="H440" s="92" t="s">
        <v>3292</v>
      </c>
      <c r="I440" s="48" t="s">
        <v>55</v>
      </c>
      <c r="J440" s="78"/>
      <c r="K440" s="79"/>
      <c r="L440" s="48"/>
      <c r="M440" s="48" t="s">
        <v>3306</v>
      </c>
      <c r="N440" s="48" t="s">
        <v>44</v>
      </c>
      <c r="O440" s="48" t="s">
        <v>55</v>
      </c>
      <c r="P440" s="48" t="s">
        <v>60</v>
      </c>
    </row>
    <row r="441" spans="1:16" ht="67.5" x14ac:dyDescent="0.2">
      <c r="A441" s="81" t="s">
        <v>1207</v>
      </c>
      <c r="B441" s="82">
        <v>251</v>
      </c>
      <c r="C441" s="82">
        <v>468</v>
      </c>
      <c r="D441" s="82">
        <v>501</v>
      </c>
      <c r="E441" s="82" t="s">
        <v>1705</v>
      </c>
      <c r="F441" s="88" t="s">
        <v>1694</v>
      </c>
      <c r="G441" s="88" t="s">
        <v>1697</v>
      </c>
      <c r="H441" s="88" t="s">
        <v>3293</v>
      </c>
      <c r="I441" s="83" t="s">
        <v>55</v>
      </c>
      <c r="J441" s="84"/>
      <c r="K441" s="85"/>
      <c r="L441" s="83" t="s">
        <v>196</v>
      </c>
      <c r="M441" s="83" t="s">
        <v>3466</v>
      </c>
      <c r="N441" s="83" t="s">
        <v>44</v>
      </c>
      <c r="O441" s="83" t="s">
        <v>55</v>
      </c>
      <c r="P441" s="83" t="s">
        <v>60</v>
      </c>
    </row>
    <row r="442" spans="1:16" ht="56.25" collapsed="1" x14ac:dyDescent="0.2">
      <c r="A442" s="62" t="s">
        <v>1713</v>
      </c>
      <c r="B442" s="74">
        <v>508</v>
      </c>
      <c r="C442" s="74">
        <v>467</v>
      </c>
      <c r="D442" s="74">
        <v>502</v>
      </c>
      <c r="E442" s="74" t="s">
        <v>2036</v>
      </c>
      <c r="F442" s="92" t="s">
        <v>1759</v>
      </c>
      <c r="G442" s="92" t="s">
        <v>1134</v>
      </c>
      <c r="H442" s="92" t="s">
        <v>3294</v>
      </c>
      <c r="I442" s="48" t="s">
        <v>686</v>
      </c>
      <c r="J442" s="78"/>
      <c r="K442" s="79"/>
      <c r="L442" s="48"/>
      <c r="M442" s="48" t="s">
        <v>3306</v>
      </c>
      <c r="N442" s="48" t="s">
        <v>126</v>
      </c>
      <c r="O442" s="48" t="s">
        <v>686</v>
      </c>
      <c r="P442" s="48" t="s">
        <v>60</v>
      </c>
    </row>
    <row r="443" spans="1:16" ht="56.25" x14ac:dyDescent="0.2">
      <c r="A443" s="81" t="s">
        <v>1207</v>
      </c>
      <c r="B443" s="82">
        <v>252</v>
      </c>
      <c r="C443" s="82">
        <v>470</v>
      </c>
      <c r="D443" s="82">
        <v>503</v>
      </c>
      <c r="E443" s="82" t="s">
        <v>1707</v>
      </c>
      <c r="F443" s="88" t="s">
        <v>1699</v>
      </c>
      <c r="G443" s="88" t="s">
        <v>1700</v>
      </c>
      <c r="H443" s="88" t="s">
        <v>3295</v>
      </c>
      <c r="I443" s="83" t="s">
        <v>126</v>
      </c>
      <c r="J443" s="84"/>
      <c r="K443" s="85"/>
      <c r="L443" s="83" t="s">
        <v>240</v>
      </c>
      <c r="M443" s="83" t="s">
        <v>3467</v>
      </c>
      <c r="N443" s="83" t="s">
        <v>126</v>
      </c>
      <c r="O443" s="83" t="s">
        <v>126</v>
      </c>
      <c r="P443" s="83"/>
    </row>
    <row r="444" spans="1:16" ht="56.25" collapsed="1" x14ac:dyDescent="0.2">
      <c r="A444" s="62" t="s">
        <v>1713</v>
      </c>
      <c r="B444" s="74">
        <v>509</v>
      </c>
      <c r="C444" s="74">
        <v>469</v>
      </c>
      <c r="D444" s="74">
        <v>504</v>
      </c>
      <c r="E444" s="74" t="s">
        <v>1937</v>
      </c>
      <c r="F444" s="92" t="s">
        <v>2031</v>
      </c>
      <c r="G444" s="92" t="s">
        <v>1140</v>
      </c>
      <c r="H444" s="92" t="s">
        <v>3296</v>
      </c>
      <c r="I444" s="48" t="s">
        <v>686</v>
      </c>
      <c r="J444" s="78"/>
      <c r="K444" s="79"/>
      <c r="L444" s="48"/>
      <c r="M444" s="48" t="s">
        <v>3306</v>
      </c>
      <c r="N444" s="48" t="s">
        <v>126</v>
      </c>
      <c r="O444" s="48" t="s">
        <v>686</v>
      </c>
      <c r="P444" s="48" t="s">
        <v>60</v>
      </c>
    </row>
    <row r="445" spans="1:16" ht="67.5" x14ac:dyDescent="0.2">
      <c r="A445" s="81" t="s">
        <v>1207</v>
      </c>
      <c r="B445" s="82">
        <v>253</v>
      </c>
      <c r="C445" s="82">
        <v>472</v>
      </c>
      <c r="D445" s="82">
        <v>505</v>
      </c>
      <c r="E445" s="82" t="s">
        <v>1710</v>
      </c>
      <c r="F445" s="88" t="s">
        <v>1702</v>
      </c>
      <c r="G445" s="88" t="s">
        <v>1703</v>
      </c>
      <c r="H445" s="88" t="s">
        <v>3297</v>
      </c>
      <c r="I445" s="83" t="s">
        <v>55</v>
      </c>
      <c r="J445" s="84"/>
      <c r="K445" s="85"/>
      <c r="L445" s="83" t="s">
        <v>595</v>
      </c>
      <c r="M445" s="83" t="s">
        <v>3468</v>
      </c>
      <c r="N445" s="83" t="s">
        <v>44</v>
      </c>
      <c r="O445" s="83" t="s">
        <v>55</v>
      </c>
      <c r="P445" s="83" t="s">
        <v>60</v>
      </c>
    </row>
    <row r="446" spans="1:16" ht="45" collapsed="1" x14ac:dyDescent="0.2">
      <c r="A446" s="62" t="s">
        <v>1713</v>
      </c>
      <c r="B446" s="74">
        <v>510</v>
      </c>
      <c r="C446" s="74">
        <v>471</v>
      </c>
      <c r="D446" s="74">
        <v>506</v>
      </c>
      <c r="E446" s="74" t="s">
        <v>1939</v>
      </c>
      <c r="F446" s="89" t="s">
        <v>2033</v>
      </c>
      <c r="G446" s="89" t="s">
        <v>1147</v>
      </c>
      <c r="H446" s="89" t="s">
        <v>3298</v>
      </c>
      <c r="I446" s="48" t="s">
        <v>53</v>
      </c>
      <c r="J446" s="78"/>
      <c r="K446" s="79"/>
      <c r="L446" s="48"/>
      <c r="M446" s="48" t="s">
        <v>3306</v>
      </c>
      <c r="N446" s="48" t="s">
        <v>44</v>
      </c>
      <c r="O446" s="48" t="s">
        <v>53</v>
      </c>
      <c r="P446" s="48" t="s">
        <v>60</v>
      </c>
    </row>
    <row r="447" spans="1:16" ht="45" x14ac:dyDescent="0.2">
      <c r="A447" s="62" t="s">
        <v>1713</v>
      </c>
      <c r="B447" s="74">
        <v>511</v>
      </c>
      <c r="C447" s="74">
        <v>473</v>
      </c>
      <c r="D447" s="74">
        <v>508</v>
      </c>
      <c r="E447" s="74" t="s">
        <v>1764</v>
      </c>
      <c r="F447" s="92" t="s">
        <v>2033</v>
      </c>
      <c r="G447" s="92" t="s">
        <v>1150</v>
      </c>
      <c r="H447" s="92" t="s">
        <v>3299</v>
      </c>
      <c r="I447" s="48" t="s">
        <v>53</v>
      </c>
      <c r="J447" s="78"/>
      <c r="K447" s="79"/>
      <c r="L447" s="48"/>
      <c r="M447" s="48" t="s">
        <v>3306</v>
      </c>
      <c r="N447" s="48" t="s">
        <v>44</v>
      </c>
      <c r="O447" s="48" t="s">
        <v>53</v>
      </c>
      <c r="P447" s="48" t="s">
        <v>2035</v>
      </c>
    </row>
    <row r="448" spans="1:16" ht="56.25" x14ac:dyDescent="0.2">
      <c r="A448" s="81" t="s">
        <v>1207</v>
      </c>
      <c r="B448" s="82">
        <v>255</v>
      </c>
      <c r="C448" s="82">
        <v>476</v>
      </c>
      <c r="D448" s="82">
        <v>509</v>
      </c>
      <c r="E448" s="82" t="s">
        <v>2574</v>
      </c>
      <c r="F448" s="88" t="s">
        <v>1702</v>
      </c>
      <c r="G448" s="88" t="s">
        <v>1706</v>
      </c>
      <c r="H448" s="88" t="s">
        <v>3300</v>
      </c>
      <c r="I448" s="83" t="s">
        <v>44</v>
      </c>
      <c r="J448" s="84"/>
      <c r="K448" s="85"/>
      <c r="L448" s="83" t="s">
        <v>56</v>
      </c>
      <c r="M448" s="83" t="s">
        <v>3389</v>
      </c>
      <c r="N448" s="83" t="s">
        <v>44</v>
      </c>
      <c r="O448" s="83" t="s">
        <v>44</v>
      </c>
      <c r="P448" s="83" t="s">
        <v>201</v>
      </c>
    </row>
    <row r="449" spans="1:16" ht="45" x14ac:dyDescent="0.2">
      <c r="A449" s="62" t="s">
        <v>1713</v>
      </c>
      <c r="B449" s="74">
        <v>512</v>
      </c>
      <c r="C449" s="74">
        <v>475</v>
      </c>
      <c r="D449" s="74">
        <v>510</v>
      </c>
      <c r="E449" s="74" t="s">
        <v>1960</v>
      </c>
      <c r="F449" s="92" t="s">
        <v>2033</v>
      </c>
      <c r="G449" s="92" t="s">
        <v>1155</v>
      </c>
      <c r="H449" s="92" t="s">
        <v>3301</v>
      </c>
      <c r="I449" s="48" t="s">
        <v>126</v>
      </c>
      <c r="J449" s="78"/>
      <c r="K449" s="79"/>
      <c r="L449" s="48"/>
      <c r="M449" s="48" t="s">
        <v>3306</v>
      </c>
      <c r="N449" s="48" t="s">
        <v>126</v>
      </c>
      <c r="O449" s="48" t="s">
        <v>126</v>
      </c>
      <c r="P449" s="48" t="s">
        <v>201</v>
      </c>
    </row>
    <row r="450" spans="1:16" ht="258.75" x14ac:dyDescent="0.2">
      <c r="A450" s="81" t="s">
        <v>1207</v>
      </c>
      <c r="B450" s="82">
        <v>256</v>
      </c>
      <c r="C450" s="82">
        <v>512</v>
      </c>
      <c r="D450" s="82">
        <v>511</v>
      </c>
      <c r="E450" s="82" t="s">
        <v>2581</v>
      </c>
      <c r="F450" s="88" t="s">
        <v>1708</v>
      </c>
      <c r="G450" s="88" t="s">
        <v>1709</v>
      </c>
      <c r="H450" s="88" t="s">
        <v>3302</v>
      </c>
      <c r="I450" s="83" t="s">
        <v>126</v>
      </c>
      <c r="J450" s="84"/>
      <c r="K450" s="85"/>
      <c r="L450" s="83" t="s">
        <v>217</v>
      </c>
      <c r="M450" s="83" t="s">
        <v>3469</v>
      </c>
      <c r="N450" s="83" t="s">
        <v>126</v>
      </c>
      <c r="O450" s="83" t="s">
        <v>126</v>
      </c>
      <c r="P450" s="83" t="s">
        <v>201</v>
      </c>
    </row>
    <row r="451" spans="1:16" ht="56.25" x14ac:dyDescent="0.2">
      <c r="A451" s="62" t="s">
        <v>1713</v>
      </c>
      <c r="B451" s="74">
        <v>513</v>
      </c>
      <c r="C451" s="74">
        <v>511</v>
      </c>
      <c r="D451" s="74">
        <v>512</v>
      </c>
      <c r="E451" s="74" t="s">
        <v>2582</v>
      </c>
      <c r="F451" s="92" t="s">
        <v>1836</v>
      </c>
      <c r="G451" s="92" t="s">
        <v>1163</v>
      </c>
      <c r="H451" s="92" t="s">
        <v>3303</v>
      </c>
      <c r="I451" s="48" t="s">
        <v>44</v>
      </c>
      <c r="J451" s="78"/>
      <c r="K451" s="79"/>
      <c r="L451" s="48"/>
      <c r="M451" s="48" t="s">
        <v>3306</v>
      </c>
      <c r="N451" s="48" t="s">
        <v>44</v>
      </c>
      <c r="O451" s="48" t="s">
        <v>44</v>
      </c>
      <c r="P451" s="48" t="s">
        <v>2138</v>
      </c>
    </row>
    <row r="452" spans="1:16" ht="101.25" x14ac:dyDescent="0.2">
      <c r="A452" s="81" t="s">
        <v>1207</v>
      </c>
      <c r="B452" s="82">
        <v>257</v>
      </c>
      <c r="C452" s="82">
        <v>420</v>
      </c>
      <c r="D452" s="82">
        <v>513</v>
      </c>
      <c r="E452" s="82" t="s">
        <v>2588</v>
      </c>
      <c r="F452" s="88" t="s">
        <v>1711</v>
      </c>
      <c r="G452" s="88" t="s">
        <v>1712</v>
      </c>
      <c r="H452" s="88" t="s">
        <v>3304</v>
      </c>
      <c r="I452" s="83" t="s">
        <v>126</v>
      </c>
      <c r="J452" s="84"/>
      <c r="K452" s="85"/>
      <c r="L452" s="83" t="s">
        <v>104</v>
      </c>
      <c r="M452" s="83" t="s">
        <v>3470</v>
      </c>
      <c r="N452" s="83" t="s">
        <v>126</v>
      </c>
      <c r="O452" s="83" t="s">
        <v>126</v>
      </c>
      <c r="P452" s="83" t="s">
        <v>2138</v>
      </c>
    </row>
    <row r="453" spans="1:16" ht="45" x14ac:dyDescent="0.2">
      <c r="A453" s="62" t="s">
        <v>1713</v>
      </c>
      <c r="B453" s="74">
        <v>514</v>
      </c>
      <c r="C453" s="74">
        <v>419</v>
      </c>
      <c r="D453" s="74">
        <v>514</v>
      </c>
      <c r="E453" s="74" t="s">
        <v>1794</v>
      </c>
      <c r="F453" s="90" t="s">
        <v>1836</v>
      </c>
      <c r="G453" s="91" t="s">
        <v>2564</v>
      </c>
      <c r="H453" s="90" t="s">
        <v>2890</v>
      </c>
      <c r="I453" s="75" t="s">
        <v>78</v>
      </c>
      <c r="J453" s="76" t="s">
        <v>61</v>
      </c>
      <c r="K453" s="77"/>
      <c r="L453" s="75"/>
      <c r="M453" s="75" t="s">
        <v>3306</v>
      </c>
      <c r="N453" s="48" t="s">
        <v>78</v>
      </c>
      <c r="O453" s="48" t="s">
        <v>78</v>
      </c>
      <c r="P453" s="48"/>
    </row>
  </sheetData>
  <sheetProtection algorithmName="SHA-512" hashValue="0lCHPojowPQUiTPHrZv7XBa0RHm55qEB9u6F8tGs79abBiWt1Z+y0bCH+F0Mh3g2dOan0c+ulqjJgQRyqXKmNA==" saltValue="r+gqTm2+4MIO4ROeLmCozQ==" spinCount="100000" sheet="1" formatRows="0" sort="0" autoFilter="0" pivotTables="0"/>
  <protectedRanges>
    <protectedRange sqref="C4:D4" name="Autofilter"/>
    <protectedRange sqref="C5:D237" name="Autofilter_1_1"/>
    <protectedRange sqref="C238:D453" name="Autofilter_1_2"/>
  </protectedRanges>
  <mergeCells count="2">
    <mergeCell ref="J1:K1"/>
    <mergeCell ref="J2:K2"/>
  </mergeCells>
  <phoneticPr fontId="2" type="noConversion"/>
  <conditionalFormatting sqref="J5:P453">
    <cfRule type="expression" dxfId="11" priority="115">
      <formula>$J$5:$J$447="x"</formula>
    </cfRule>
  </conditionalFormatting>
  <dataValidations count="4">
    <dataValidation type="list" allowBlank="1" showInputMessage="1" showErrorMessage="1" sqref="J115 J5:J113 J119:J347 J350:J453" xr:uid="{9F077F99-A31F-4260-BACB-81516484422E}">
      <formula1>INDIRECT(SUBSTITUTE(O5," ",""))</formula1>
    </dataValidation>
    <dataValidation type="list" allowBlank="1" showInputMessage="1" showErrorMessage="1" sqref="J116 J114 J118" xr:uid="{E43BFB10-9CC9-458D-8A4F-E4C9D80593F0}">
      <formula1>INDIRECT(SUBSTITUTE(O116," ",""))</formula1>
    </dataValidation>
    <dataValidation type="list" allowBlank="1" showInputMessage="1" showErrorMessage="1" sqref="J349" xr:uid="{AF3AA420-ECC3-40F6-A244-9779E9CD53B6}">
      <formula1>INDIRECT(SUBSTITUTE(O350," ",""))</formula1>
    </dataValidation>
    <dataValidation type="list" allowBlank="1" showInputMessage="1" showErrorMessage="1" sqref="O5:O453" xr:uid="{EB803182-641E-4751-A9CF-F33BB7CE653F}">
      <formula1>Levels</formula1>
    </dataValidation>
  </dataValidations>
  <pageMargins left="0.74803149606299202" right="0.74803149606299202" top="1.25984251968504" bottom="0.98425196850393704" header="0.31496062992126" footer="0.31496062992126"/>
  <pageSetup paperSize="9" scale="81" fitToHeight="500" orientation="landscape" r:id="rId1"/>
  <headerFooter>
    <oddHeader>&amp;R&amp;G</oddHeader>
    <oddFooter>&amp;L&amp;"Arial,Standard"&amp;8Code ref.: Transition tool IFA v5.2 - IFA v6 Smart FV; v1.0_Jul23; English version
&amp;A
Page &amp;P of &amp;N&amp;R&amp;"Arial,Standard"&amp;8© GLOBALG.A.P. c/o FoodPLUS GmbH
Spichernstr. 55, 50672 Cologne, Germany 
www.globalgap.org</oddFooter>
  </headerFooter>
  <legacyDrawingHF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17A480DF-C0FC-4EDF-8351-7141B5B2E7A4}">
          <x14:formula1>
            <xm:f>Lists!$C$4:$C$6</xm:f>
          </x14:formula1>
          <xm:sqref>J117 J348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3C6CE-0E57-4C36-9369-CA1C220ECD07}">
  <sheetPr codeName="Sheet4"/>
  <dimension ref="A1:M244"/>
  <sheetViews>
    <sheetView workbookViewId="0">
      <selection activeCell="M67" sqref="A67:M67"/>
    </sheetView>
  </sheetViews>
  <sheetFormatPr defaultRowHeight="15" x14ac:dyDescent="0.25"/>
  <cols>
    <col min="1" max="1" width="15.42578125" customWidth="1"/>
    <col min="2" max="2" width="19" customWidth="1"/>
    <col min="4" max="4" width="15.140625" customWidth="1"/>
    <col min="5" max="5" width="11.28515625" bestFit="1" customWidth="1"/>
    <col min="6" max="6" width="15.7109375" customWidth="1"/>
    <col min="7" max="7" width="20.5703125" customWidth="1"/>
    <col min="9" max="9" width="10.140625" customWidth="1"/>
    <col min="10" max="10" width="30.85546875" customWidth="1"/>
    <col min="11" max="11" width="22.7109375" customWidth="1"/>
    <col min="12" max="12" width="13.85546875" customWidth="1"/>
    <col min="13" max="13" width="16.42578125" customWidth="1"/>
  </cols>
  <sheetData>
    <row r="1" spans="1:13" x14ac:dyDescent="0.25">
      <c r="A1" t="s">
        <v>2842</v>
      </c>
      <c r="B1" t="s">
        <v>31</v>
      </c>
      <c r="C1" t="s">
        <v>30</v>
      </c>
      <c r="D1" t="s">
        <v>32</v>
      </c>
      <c r="E1" t="s">
        <v>2834</v>
      </c>
      <c r="F1" t="s">
        <v>2829</v>
      </c>
      <c r="G1" t="s">
        <v>2830</v>
      </c>
      <c r="H1" t="s">
        <v>33</v>
      </c>
      <c r="I1" t="s">
        <v>36</v>
      </c>
      <c r="J1" t="s">
        <v>2831</v>
      </c>
      <c r="K1" t="s">
        <v>2832</v>
      </c>
      <c r="L1" t="s">
        <v>35</v>
      </c>
      <c r="M1" t="s">
        <v>2843</v>
      </c>
    </row>
    <row r="2" spans="1:13" x14ac:dyDescent="0.25">
      <c r="A2" t="s">
        <v>434</v>
      </c>
      <c r="B2" t="s">
        <v>1830</v>
      </c>
      <c r="C2">
        <v>1</v>
      </c>
      <c r="D2" t="s">
        <v>2611</v>
      </c>
      <c r="E2" t="s">
        <v>434</v>
      </c>
      <c r="F2" t="s">
        <v>435</v>
      </c>
      <c r="G2" t="s">
        <v>436</v>
      </c>
      <c r="H2" t="s">
        <v>44</v>
      </c>
      <c r="I2" t="s">
        <v>217</v>
      </c>
      <c r="J2" t="s">
        <v>2301</v>
      </c>
      <c r="K2" t="s">
        <v>433</v>
      </c>
      <c r="M2" t="str">
        <f t="shared" ref="M2:M7" si="0">LEFT(D2,2)&amp;" "&amp;TEXT(VALUE(MID(D2,4,1)),"00")&amp;"."&amp;TEXT(VALUE(MID(D2,6,1)),"00")&amp;"."&amp;TEXT(VALUE(MID(D2,8,1)),"00")</f>
        <v>AF 01.01.01</v>
      </c>
    </row>
    <row r="3" spans="1:13" x14ac:dyDescent="0.25">
      <c r="A3" t="s">
        <v>2534</v>
      </c>
      <c r="B3" t="s">
        <v>1830</v>
      </c>
      <c r="C3">
        <v>2</v>
      </c>
      <c r="D3" t="s">
        <v>2612</v>
      </c>
      <c r="E3" t="s">
        <v>2534</v>
      </c>
      <c r="F3" t="s">
        <v>2535</v>
      </c>
      <c r="G3" t="s">
        <v>2536</v>
      </c>
      <c r="H3" t="s">
        <v>44</v>
      </c>
      <c r="I3" t="s">
        <v>56</v>
      </c>
      <c r="J3" t="s">
        <v>2537</v>
      </c>
      <c r="K3" t="s">
        <v>2538</v>
      </c>
      <c r="L3" t="s">
        <v>2539</v>
      </c>
      <c r="M3" t="str">
        <f t="shared" si="0"/>
        <v>AF 01.01.02</v>
      </c>
    </row>
    <row r="4" spans="1:13" x14ac:dyDescent="0.25">
      <c r="A4" t="s">
        <v>418</v>
      </c>
      <c r="B4" t="s">
        <v>1824</v>
      </c>
      <c r="C4">
        <v>3</v>
      </c>
      <c r="D4" t="s">
        <v>2613</v>
      </c>
      <c r="E4" t="s">
        <v>418</v>
      </c>
      <c r="F4" t="s">
        <v>419</v>
      </c>
      <c r="G4" t="s">
        <v>420</v>
      </c>
      <c r="H4" t="s">
        <v>44</v>
      </c>
      <c r="I4" t="s">
        <v>131</v>
      </c>
      <c r="J4" t="s">
        <v>2292</v>
      </c>
      <c r="K4" t="s">
        <v>2293</v>
      </c>
      <c r="M4" t="str">
        <f t="shared" si="0"/>
        <v>AF 01.02.01</v>
      </c>
    </row>
    <row r="5" spans="1:13" x14ac:dyDescent="0.25">
      <c r="A5" t="s">
        <v>427</v>
      </c>
      <c r="B5" t="s">
        <v>1824</v>
      </c>
      <c r="C5">
        <v>4</v>
      </c>
      <c r="D5" t="s">
        <v>2614</v>
      </c>
      <c r="E5" t="s">
        <v>427</v>
      </c>
      <c r="F5" t="s">
        <v>2295</v>
      </c>
      <c r="G5" t="s">
        <v>2296</v>
      </c>
      <c r="H5" t="s">
        <v>44</v>
      </c>
      <c r="I5" t="s">
        <v>333</v>
      </c>
      <c r="J5" t="s">
        <v>2297</v>
      </c>
      <c r="K5" t="s">
        <v>2298</v>
      </c>
      <c r="M5" t="str">
        <f t="shared" si="0"/>
        <v>AF 01.02.02</v>
      </c>
    </row>
    <row r="6" spans="1:13" x14ac:dyDescent="0.25">
      <c r="A6" s="60" t="s">
        <v>2541</v>
      </c>
      <c r="B6" s="60" t="s">
        <v>1824</v>
      </c>
      <c r="C6" s="60">
        <v>5</v>
      </c>
      <c r="D6" s="60" t="s">
        <v>2844</v>
      </c>
      <c r="E6" s="60" t="s">
        <v>2541</v>
      </c>
      <c r="F6" s="60" t="s">
        <v>2190</v>
      </c>
      <c r="G6" s="60" t="s">
        <v>2190</v>
      </c>
      <c r="H6" s="60" t="s">
        <v>2190</v>
      </c>
      <c r="I6" s="60"/>
      <c r="J6" s="60"/>
      <c r="K6" s="60"/>
      <c r="L6" s="60"/>
      <c r="M6" s="60" t="str">
        <f t="shared" si="0"/>
        <v>AF 01.02.03</v>
      </c>
    </row>
    <row r="7" spans="1:13" x14ac:dyDescent="0.25">
      <c r="A7" s="60" t="s">
        <v>2542</v>
      </c>
      <c r="B7" s="60" t="s">
        <v>1824</v>
      </c>
      <c r="C7" s="60">
        <v>6</v>
      </c>
      <c r="D7" s="60" t="s">
        <v>2845</v>
      </c>
      <c r="E7" s="60" t="s">
        <v>2542</v>
      </c>
      <c r="F7" s="60" t="s">
        <v>2190</v>
      </c>
      <c r="G7" s="60" t="s">
        <v>2190</v>
      </c>
      <c r="H7" s="60" t="s">
        <v>2190</v>
      </c>
      <c r="I7" s="60"/>
      <c r="J7" s="60"/>
      <c r="K7" s="60"/>
      <c r="L7" s="60"/>
      <c r="M7" s="60" t="str">
        <f t="shared" si="0"/>
        <v>AF 01.02.04</v>
      </c>
    </row>
    <row r="8" spans="1:13" x14ac:dyDescent="0.25">
      <c r="A8" s="60" t="s">
        <v>2543</v>
      </c>
      <c r="B8" s="60" t="s">
        <v>1824</v>
      </c>
      <c r="C8" s="60">
        <v>6</v>
      </c>
      <c r="D8" s="60" t="s">
        <v>2846</v>
      </c>
      <c r="E8" s="60" t="s">
        <v>2543</v>
      </c>
      <c r="F8" s="60" t="s">
        <v>2190</v>
      </c>
      <c r="G8" s="60" t="s">
        <v>2190</v>
      </c>
      <c r="H8" s="60" t="s">
        <v>2190</v>
      </c>
      <c r="I8" s="60"/>
      <c r="J8" s="60"/>
      <c r="K8" s="60"/>
      <c r="L8" s="60"/>
      <c r="M8" s="60" t="str">
        <f>LEFT(D8,2)&amp;" "&amp;TEXT(VALUE(MID(D8,4,1)),"00")&amp;"."&amp;TEXT(VALUE(MID(D8,6,1)),"00")&amp;"."&amp;TEXT(VALUE(MID(D8,8,1)),"00")</f>
        <v>AF 01.02.05</v>
      </c>
    </row>
    <row r="9" spans="1:13" x14ac:dyDescent="0.25">
      <c r="A9" t="s">
        <v>52</v>
      </c>
      <c r="B9" t="s">
        <v>1715</v>
      </c>
      <c r="C9">
        <v>7</v>
      </c>
      <c r="D9" t="s">
        <v>2615</v>
      </c>
      <c r="E9" t="s">
        <v>52</v>
      </c>
      <c r="F9" t="s">
        <v>2139</v>
      </c>
      <c r="G9" t="s">
        <v>2140</v>
      </c>
      <c r="H9" t="s">
        <v>44</v>
      </c>
      <c r="I9" t="s">
        <v>204</v>
      </c>
      <c r="J9" t="s">
        <v>2141</v>
      </c>
      <c r="M9" t="str">
        <f t="shared" ref="M9:M18" si="1">LEFT(D9,2)&amp;" "&amp;TEXT(VALUE(MID(D9,4,1)),"00")&amp;"."&amp;TEXT(VALUE(MID(D9,6,1)),"00")</f>
        <v>AF 02.01</v>
      </c>
    </row>
    <row r="10" spans="1:13" x14ac:dyDescent="0.25">
      <c r="A10" t="s">
        <v>48</v>
      </c>
      <c r="B10" t="s">
        <v>1715</v>
      </c>
      <c r="C10">
        <v>8</v>
      </c>
      <c r="D10" t="s">
        <v>2616</v>
      </c>
      <c r="E10" t="s">
        <v>48</v>
      </c>
      <c r="F10" t="s">
        <v>63</v>
      </c>
      <c r="G10" t="s">
        <v>2142</v>
      </c>
      <c r="H10" t="s">
        <v>44</v>
      </c>
      <c r="I10" t="s">
        <v>56</v>
      </c>
      <c r="J10" t="s">
        <v>2143</v>
      </c>
      <c r="K10" t="s">
        <v>2144</v>
      </c>
      <c r="L10" t="s">
        <v>2539</v>
      </c>
      <c r="M10" t="str">
        <f t="shared" si="1"/>
        <v>AF 02.02</v>
      </c>
    </row>
    <row r="11" spans="1:13" x14ac:dyDescent="0.25">
      <c r="A11" t="s">
        <v>62</v>
      </c>
      <c r="B11" t="s">
        <v>1715</v>
      </c>
      <c r="C11">
        <v>9</v>
      </c>
      <c r="D11" t="s">
        <v>2617</v>
      </c>
      <c r="E11" t="s">
        <v>62</v>
      </c>
      <c r="F11" t="s">
        <v>68</v>
      </c>
      <c r="G11" t="s">
        <v>69</v>
      </c>
      <c r="H11" t="s">
        <v>44</v>
      </c>
      <c r="I11" t="s">
        <v>204</v>
      </c>
      <c r="J11" t="s">
        <v>2145</v>
      </c>
      <c r="K11" t="s">
        <v>2146</v>
      </c>
      <c r="L11" t="s">
        <v>2539</v>
      </c>
      <c r="M11" t="str">
        <f t="shared" si="1"/>
        <v>AF 02.03</v>
      </c>
    </row>
    <row r="12" spans="1:13" x14ac:dyDescent="0.25">
      <c r="A12" s="60" t="s">
        <v>2847</v>
      </c>
      <c r="B12" s="60" t="s">
        <v>1715</v>
      </c>
      <c r="C12" s="60">
        <v>10</v>
      </c>
      <c r="D12" s="60" t="s">
        <v>2848</v>
      </c>
      <c r="E12" s="60" t="s">
        <v>2847</v>
      </c>
      <c r="F12" s="60" t="s">
        <v>2190</v>
      </c>
      <c r="G12" s="60" t="s">
        <v>2190</v>
      </c>
      <c r="H12" s="60" t="s">
        <v>2190</v>
      </c>
      <c r="I12" s="60"/>
      <c r="J12" s="60"/>
      <c r="K12" s="60"/>
      <c r="L12" s="60"/>
      <c r="M12" s="60" t="str">
        <f t="shared" si="1"/>
        <v>AF 02.04</v>
      </c>
    </row>
    <row r="13" spans="1:13" x14ac:dyDescent="0.25">
      <c r="A13" s="60" t="s">
        <v>2849</v>
      </c>
      <c r="B13" s="60" t="s">
        <v>1715</v>
      </c>
      <c r="C13" s="60">
        <v>11</v>
      </c>
      <c r="D13" s="60" t="s">
        <v>2850</v>
      </c>
      <c r="E13" s="60" t="s">
        <v>2849</v>
      </c>
      <c r="F13" s="60" t="s">
        <v>2190</v>
      </c>
      <c r="G13" s="60" t="s">
        <v>2190</v>
      </c>
      <c r="H13" s="60" t="s">
        <v>2190</v>
      </c>
      <c r="I13" s="60"/>
      <c r="J13" s="60"/>
      <c r="K13" s="60"/>
      <c r="L13" s="60"/>
      <c r="M13" s="60" t="str">
        <f t="shared" si="1"/>
        <v>AF 02.05</v>
      </c>
    </row>
    <row r="14" spans="1:13" x14ac:dyDescent="0.25">
      <c r="A14" t="s">
        <v>264</v>
      </c>
      <c r="B14" t="s">
        <v>1788</v>
      </c>
      <c r="C14">
        <v>12</v>
      </c>
      <c r="D14" t="s">
        <v>2618</v>
      </c>
      <c r="E14" t="s">
        <v>264</v>
      </c>
      <c r="F14" t="s">
        <v>265</v>
      </c>
      <c r="G14" t="s">
        <v>266</v>
      </c>
      <c r="H14" t="s">
        <v>126</v>
      </c>
      <c r="I14" t="s">
        <v>326</v>
      </c>
      <c r="J14" t="s">
        <v>2230</v>
      </c>
      <c r="K14" t="s">
        <v>2189</v>
      </c>
      <c r="M14" t="str">
        <f t="shared" si="1"/>
        <v>AF 03.01</v>
      </c>
    </row>
    <row r="15" spans="1:13" x14ac:dyDescent="0.25">
      <c r="A15" t="s">
        <v>274</v>
      </c>
      <c r="B15" t="s">
        <v>1788</v>
      </c>
      <c r="C15">
        <v>13</v>
      </c>
      <c r="D15" t="s">
        <v>2619</v>
      </c>
      <c r="E15" t="s">
        <v>274</v>
      </c>
      <c r="F15" t="s">
        <v>275</v>
      </c>
      <c r="G15" t="s">
        <v>2235</v>
      </c>
      <c r="H15" t="s">
        <v>126</v>
      </c>
      <c r="I15" t="s">
        <v>447</v>
      </c>
      <c r="J15" t="s">
        <v>2236</v>
      </c>
      <c r="K15" t="s">
        <v>2237</v>
      </c>
      <c r="M15" t="str">
        <f t="shared" si="1"/>
        <v>AF 03.02</v>
      </c>
    </row>
    <row r="16" spans="1:13" x14ac:dyDescent="0.25">
      <c r="A16" t="s">
        <v>291</v>
      </c>
      <c r="B16" t="s">
        <v>1788</v>
      </c>
      <c r="C16">
        <v>14</v>
      </c>
      <c r="D16" t="s">
        <v>2620</v>
      </c>
      <c r="E16" t="s">
        <v>291</v>
      </c>
      <c r="F16" t="s">
        <v>292</v>
      </c>
      <c r="G16" t="s">
        <v>293</v>
      </c>
      <c r="H16" t="s">
        <v>126</v>
      </c>
      <c r="I16" t="s">
        <v>104</v>
      </c>
      <c r="J16" t="s">
        <v>2248</v>
      </c>
      <c r="K16" t="s">
        <v>2249</v>
      </c>
      <c r="L16" t="s">
        <v>2539</v>
      </c>
      <c r="M16" t="str">
        <f t="shared" si="1"/>
        <v>AF 03.03</v>
      </c>
    </row>
    <row r="17" spans="1:13" x14ac:dyDescent="0.25">
      <c r="A17" t="s">
        <v>276</v>
      </c>
      <c r="B17" t="s">
        <v>1788</v>
      </c>
      <c r="C17">
        <v>15</v>
      </c>
      <c r="D17" t="s">
        <v>2621</v>
      </c>
      <c r="E17" t="s">
        <v>276</v>
      </c>
      <c r="F17" t="s">
        <v>277</v>
      </c>
      <c r="G17" t="s">
        <v>2238</v>
      </c>
      <c r="H17" t="s">
        <v>44</v>
      </c>
      <c r="I17" t="s">
        <v>296</v>
      </c>
      <c r="J17" t="s">
        <v>2239</v>
      </c>
      <c r="K17" t="s">
        <v>2240</v>
      </c>
      <c r="L17" t="s">
        <v>2539</v>
      </c>
      <c r="M17" t="str">
        <f t="shared" si="1"/>
        <v>AF 03.04</v>
      </c>
    </row>
    <row r="18" spans="1:13" x14ac:dyDescent="0.25">
      <c r="A18" s="60" t="s">
        <v>1121</v>
      </c>
      <c r="B18" s="60" t="s">
        <v>1788</v>
      </c>
      <c r="C18" s="60">
        <v>16</v>
      </c>
      <c r="D18" s="60" t="s">
        <v>2851</v>
      </c>
      <c r="E18" s="60" t="s">
        <v>1121</v>
      </c>
      <c r="F18" s="60" t="s">
        <v>2190</v>
      </c>
      <c r="G18" s="60" t="s">
        <v>2190</v>
      </c>
      <c r="H18" s="60" t="s">
        <v>2190</v>
      </c>
      <c r="I18" s="60"/>
      <c r="J18" s="60"/>
      <c r="K18" s="60"/>
      <c r="L18" s="60"/>
      <c r="M18" s="60" t="str">
        <f t="shared" si="1"/>
        <v>AF 03.05</v>
      </c>
    </row>
    <row r="19" spans="1:13" x14ac:dyDescent="0.25">
      <c r="A19" t="s">
        <v>328</v>
      </c>
      <c r="B19" t="s">
        <v>1806</v>
      </c>
      <c r="C19">
        <v>17</v>
      </c>
      <c r="D19" t="s">
        <v>2622</v>
      </c>
      <c r="E19" t="s">
        <v>328</v>
      </c>
      <c r="F19" t="s">
        <v>329</v>
      </c>
      <c r="G19" t="s">
        <v>2266</v>
      </c>
      <c r="H19" t="s">
        <v>126</v>
      </c>
      <c r="I19" t="s">
        <v>131</v>
      </c>
      <c r="J19" t="s">
        <v>2267</v>
      </c>
      <c r="K19" t="s">
        <v>2219</v>
      </c>
      <c r="M19" t="str">
        <f t="shared" ref="M19:M36" si="2">LEFT(D19,2)&amp;" "&amp;TEXT(VALUE(MID(D19,4,1)),"00")&amp;"."&amp;TEXT(VALUE(MID(D19,6,1)),"00")&amp;"."&amp;TEXT(VALUE(MID(D19,8,1)),"00")</f>
        <v>AF 04.01.01</v>
      </c>
    </row>
    <row r="20" spans="1:13" x14ac:dyDescent="0.25">
      <c r="A20" t="s">
        <v>334</v>
      </c>
      <c r="B20" t="s">
        <v>1806</v>
      </c>
      <c r="C20">
        <v>18</v>
      </c>
      <c r="D20" t="s">
        <v>2623</v>
      </c>
      <c r="E20" t="s">
        <v>334</v>
      </c>
      <c r="F20" t="s">
        <v>2268</v>
      </c>
      <c r="G20" t="s">
        <v>2269</v>
      </c>
      <c r="H20" t="s">
        <v>126</v>
      </c>
      <c r="I20" t="s">
        <v>333</v>
      </c>
      <c r="J20" t="s">
        <v>2270</v>
      </c>
      <c r="K20" t="s">
        <v>2271</v>
      </c>
      <c r="L20" t="s">
        <v>2539</v>
      </c>
      <c r="M20" t="str">
        <f t="shared" si="2"/>
        <v>AF 04.01.02</v>
      </c>
    </row>
    <row r="21" spans="1:13" x14ac:dyDescent="0.25">
      <c r="A21" t="s">
        <v>340</v>
      </c>
      <c r="B21" t="s">
        <v>1806</v>
      </c>
      <c r="C21">
        <v>19</v>
      </c>
      <c r="D21" t="s">
        <v>2624</v>
      </c>
      <c r="E21" t="s">
        <v>340</v>
      </c>
      <c r="F21" t="s">
        <v>2272</v>
      </c>
      <c r="G21" t="s">
        <v>341</v>
      </c>
      <c r="H21" t="s">
        <v>126</v>
      </c>
      <c r="I21" t="s">
        <v>296</v>
      </c>
      <c r="J21" t="s">
        <v>2239</v>
      </c>
      <c r="K21" t="s">
        <v>2273</v>
      </c>
      <c r="M21" t="str">
        <f t="shared" si="2"/>
        <v>AF 04.01.03</v>
      </c>
    </row>
    <row r="22" spans="1:13" x14ac:dyDescent="0.25">
      <c r="A22" t="s">
        <v>107</v>
      </c>
      <c r="B22" t="s">
        <v>1730</v>
      </c>
      <c r="C22">
        <v>20</v>
      </c>
      <c r="D22" t="s">
        <v>2625</v>
      </c>
      <c r="E22" t="s">
        <v>107</v>
      </c>
      <c r="F22" t="s">
        <v>108</v>
      </c>
      <c r="G22" t="s">
        <v>109</v>
      </c>
      <c r="H22" t="s">
        <v>126</v>
      </c>
      <c r="I22" t="s">
        <v>204</v>
      </c>
      <c r="J22" t="s">
        <v>2159</v>
      </c>
      <c r="L22" t="s">
        <v>2539</v>
      </c>
      <c r="M22" t="str">
        <f t="shared" si="2"/>
        <v>AF 04.02.01</v>
      </c>
    </row>
    <row r="23" spans="1:13" x14ac:dyDescent="0.25">
      <c r="A23" t="s">
        <v>100</v>
      </c>
      <c r="B23" t="s">
        <v>1730</v>
      </c>
      <c r="C23">
        <v>21</v>
      </c>
      <c r="D23" t="s">
        <v>2626</v>
      </c>
      <c r="E23" t="s">
        <v>100</v>
      </c>
      <c r="F23" t="s">
        <v>101</v>
      </c>
      <c r="G23" t="s">
        <v>2156</v>
      </c>
      <c r="H23" t="s">
        <v>44</v>
      </c>
      <c r="I23" t="s">
        <v>204</v>
      </c>
      <c r="J23" t="s">
        <v>2157</v>
      </c>
      <c r="K23" t="s">
        <v>2158</v>
      </c>
      <c r="M23" t="str">
        <f t="shared" si="2"/>
        <v>AF 04.02.02</v>
      </c>
    </row>
    <row r="24" spans="1:13" x14ac:dyDescent="0.25">
      <c r="A24" s="60" t="s">
        <v>2852</v>
      </c>
      <c r="B24" s="60" t="s">
        <v>1730</v>
      </c>
      <c r="C24" s="60">
        <v>22</v>
      </c>
      <c r="D24" s="60" t="s">
        <v>2853</v>
      </c>
      <c r="E24" s="60" t="s">
        <v>2852</v>
      </c>
      <c r="F24" s="60" t="s">
        <v>2190</v>
      </c>
      <c r="G24" s="60" t="s">
        <v>2190</v>
      </c>
      <c r="H24" s="60" t="s">
        <v>2190</v>
      </c>
      <c r="I24" s="60"/>
      <c r="J24" s="60"/>
      <c r="K24" s="60"/>
      <c r="L24" s="60"/>
      <c r="M24" s="60" t="str">
        <f t="shared" si="2"/>
        <v>AF 04.02.03</v>
      </c>
    </row>
    <row r="25" spans="1:13" x14ac:dyDescent="0.25">
      <c r="A25" t="s">
        <v>345</v>
      </c>
      <c r="B25" t="s">
        <v>1810</v>
      </c>
      <c r="C25">
        <v>23</v>
      </c>
      <c r="D25" t="s">
        <v>2627</v>
      </c>
      <c r="E25" t="s">
        <v>345</v>
      </c>
      <c r="F25" t="s">
        <v>2274</v>
      </c>
      <c r="G25" t="s">
        <v>2275</v>
      </c>
      <c r="H25" t="s">
        <v>126</v>
      </c>
      <c r="I25" t="s">
        <v>296</v>
      </c>
      <c r="J25" t="s">
        <v>2276</v>
      </c>
      <c r="M25" t="str">
        <f t="shared" si="2"/>
        <v>AF 04.03.01</v>
      </c>
    </row>
    <row r="26" spans="1:13" x14ac:dyDescent="0.25">
      <c r="A26" t="s">
        <v>346</v>
      </c>
      <c r="B26" t="s">
        <v>1810</v>
      </c>
      <c r="C26">
        <v>24</v>
      </c>
      <c r="D26" t="s">
        <v>2628</v>
      </c>
      <c r="E26" t="s">
        <v>346</v>
      </c>
      <c r="F26" t="s">
        <v>347</v>
      </c>
      <c r="G26" t="s">
        <v>348</v>
      </c>
      <c r="H26" t="s">
        <v>126</v>
      </c>
      <c r="I26" t="s">
        <v>229</v>
      </c>
      <c r="J26" t="s">
        <v>2210</v>
      </c>
      <c r="L26" t="s">
        <v>2539</v>
      </c>
      <c r="M26" t="str">
        <f t="shared" si="2"/>
        <v>AF 04.03.02</v>
      </c>
    </row>
    <row r="27" spans="1:13" x14ac:dyDescent="0.25">
      <c r="A27" t="s">
        <v>352</v>
      </c>
      <c r="B27" t="s">
        <v>1810</v>
      </c>
      <c r="C27">
        <v>25</v>
      </c>
      <c r="D27" t="s">
        <v>2629</v>
      </c>
      <c r="E27" t="s">
        <v>352</v>
      </c>
      <c r="F27" t="s">
        <v>353</v>
      </c>
      <c r="G27" t="s">
        <v>2277</v>
      </c>
      <c r="H27" t="s">
        <v>126</v>
      </c>
      <c r="I27" t="s">
        <v>56</v>
      </c>
      <c r="J27" t="s">
        <v>2278</v>
      </c>
      <c r="L27" t="s">
        <v>2539</v>
      </c>
      <c r="M27" t="str">
        <f t="shared" si="2"/>
        <v>AF 04.03.03</v>
      </c>
    </row>
    <row r="28" spans="1:13" x14ac:dyDescent="0.25">
      <c r="A28" t="s">
        <v>358</v>
      </c>
      <c r="B28" t="s">
        <v>1810</v>
      </c>
      <c r="C28">
        <v>26</v>
      </c>
      <c r="D28" t="s">
        <v>2630</v>
      </c>
      <c r="E28" t="s">
        <v>358</v>
      </c>
      <c r="F28" t="s">
        <v>359</v>
      </c>
      <c r="G28" t="s">
        <v>360</v>
      </c>
      <c r="H28" t="s">
        <v>126</v>
      </c>
      <c r="I28" t="s">
        <v>229</v>
      </c>
      <c r="J28" t="s">
        <v>2279</v>
      </c>
      <c r="K28" t="s">
        <v>2280</v>
      </c>
      <c r="M28" t="str">
        <f t="shared" si="2"/>
        <v>AF 04.03.04</v>
      </c>
    </row>
    <row r="29" spans="1:13" x14ac:dyDescent="0.25">
      <c r="A29" t="s">
        <v>365</v>
      </c>
      <c r="B29" t="s">
        <v>1810</v>
      </c>
      <c r="C29">
        <v>27</v>
      </c>
      <c r="D29" t="s">
        <v>2631</v>
      </c>
      <c r="E29" t="s">
        <v>365</v>
      </c>
      <c r="F29" t="s">
        <v>2281</v>
      </c>
      <c r="G29" t="s">
        <v>366</v>
      </c>
      <c r="H29" t="s">
        <v>126</v>
      </c>
      <c r="I29" t="s">
        <v>56</v>
      </c>
      <c r="J29" t="s">
        <v>2282</v>
      </c>
      <c r="K29" t="s">
        <v>2283</v>
      </c>
      <c r="L29" t="s">
        <v>2539</v>
      </c>
      <c r="M29" t="str">
        <f t="shared" si="2"/>
        <v>AF 04.03.05</v>
      </c>
    </row>
    <row r="30" spans="1:13" x14ac:dyDescent="0.25">
      <c r="A30" t="s">
        <v>369</v>
      </c>
      <c r="B30" t="s">
        <v>1810</v>
      </c>
      <c r="C30">
        <v>28</v>
      </c>
      <c r="D30" t="s">
        <v>2632</v>
      </c>
      <c r="E30" t="s">
        <v>369</v>
      </c>
      <c r="F30" t="s">
        <v>370</v>
      </c>
      <c r="G30" t="s">
        <v>371</v>
      </c>
      <c r="H30" t="s">
        <v>44</v>
      </c>
      <c r="I30" t="s">
        <v>229</v>
      </c>
      <c r="J30" t="s">
        <v>2284</v>
      </c>
      <c r="M30" t="str">
        <f t="shared" si="2"/>
        <v>AF 04.04.01</v>
      </c>
    </row>
    <row r="31" spans="1:13" x14ac:dyDescent="0.25">
      <c r="A31" t="s">
        <v>375</v>
      </c>
      <c r="B31" t="s">
        <v>1810</v>
      </c>
      <c r="C31">
        <v>29</v>
      </c>
      <c r="D31" t="s">
        <v>2633</v>
      </c>
      <c r="E31" t="s">
        <v>375</v>
      </c>
      <c r="F31" t="s">
        <v>376</v>
      </c>
      <c r="G31" t="s">
        <v>377</v>
      </c>
      <c r="H31" t="s">
        <v>44</v>
      </c>
      <c r="I31" t="s">
        <v>296</v>
      </c>
      <c r="J31" t="s">
        <v>2285</v>
      </c>
      <c r="M31" t="str">
        <f t="shared" si="2"/>
        <v>AF 04.04.02</v>
      </c>
    </row>
    <row r="32" spans="1:13" x14ac:dyDescent="0.25">
      <c r="A32" t="s">
        <v>81</v>
      </c>
      <c r="B32" t="s">
        <v>1722</v>
      </c>
      <c r="C32">
        <v>30</v>
      </c>
      <c r="D32" t="s">
        <v>2634</v>
      </c>
      <c r="E32" t="s">
        <v>81</v>
      </c>
      <c r="F32" t="s">
        <v>82</v>
      </c>
      <c r="G32" t="s">
        <v>83</v>
      </c>
      <c r="H32" t="s">
        <v>44</v>
      </c>
      <c r="I32" t="s">
        <v>2147</v>
      </c>
      <c r="J32" t="s">
        <v>2148</v>
      </c>
      <c r="K32" t="s">
        <v>2149</v>
      </c>
      <c r="L32" t="s">
        <v>2539</v>
      </c>
      <c r="M32" t="str">
        <f t="shared" si="2"/>
        <v>AF 04.05.01</v>
      </c>
    </row>
    <row r="33" spans="1:13" x14ac:dyDescent="0.25">
      <c r="A33" t="s">
        <v>393</v>
      </c>
      <c r="B33" t="s">
        <v>1722</v>
      </c>
      <c r="C33">
        <v>31</v>
      </c>
      <c r="D33" t="s">
        <v>2635</v>
      </c>
      <c r="E33" t="s">
        <v>393</v>
      </c>
      <c r="F33" t="s">
        <v>394</v>
      </c>
      <c r="G33" t="s">
        <v>395</v>
      </c>
      <c r="H33" t="s">
        <v>126</v>
      </c>
      <c r="I33" t="s">
        <v>153</v>
      </c>
      <c r="J33" t="s">
        <v>2287</v>
      </c>
      <c r="M33" t="str">
        <f t="shared" si="2"/>
        <v>AF 04.05.02</v>
      </c>
    </row>
    <row r="34" spans="1:13" x14ac:dyDescent="0.25">
      <c r="A34" t="s">
        <v>399</v>
      </c>
      <c r="B34" t="s">
        <v>1722</v>
      </c>
      <c r="C34">
        <v>32</v>
      </c>
      <c r="D34" t="s">
        <v>2636</v>
      </c>
      <c r="E34" t="s">
        <v>399</v>
      </c>
      <c r="F34" t="s">
        <v>400</v>
      </c>
      <c r="G34" t="s">
        <v>401</v>
      </c>
      <c r="H34" t="s">
        <v>44</v>
      </c>
      <c r="I34" t="s">
        <v>296</v>
      </c>
      <c r="J34" t="s">
        <v>2288</v>
      </c>
      <c r="L34" t="s">
        <v>2539</v>
      </c>
      <c r="M34" t="str">
        <f t="shared" si="2"/>
        <v>AF 04.05.03</v>
      </c>
    </row>
    <row r="35" spans="1:13" x14ac:dyDescent="0.25">
      <c r="A35" t="s">
        <v>406</v>
      </c>
      <c r="B35" t="s">
        <v>1722</v>
      </c>
      <c r="C35">
        <v>33</v>
      </c>
      <c r="D35" t="s">
        <v>2637</v>
      </c>
      <c r="E35" t="s">
        <v>406</v>
      </c>
      <c r="F35" t="s">
        <v>407</v>
      </c>
      <c r="G35" t="s">
        <v>408</v>
      </c>
      <c r="H35" t="s">
        <v>44</v>
      </c>
      <c r="I35" t="s">
        <v>217</v>
      </c>
      <c r="J35" t="s">
        <v>2289</v>
      </c>
      <c r="K35" t="s">
        <v>2290</v>
      </c>
      <c r="M35" t="str">
        <f t="shared" si="2"/>
        <v>AF 04.05.04</v>
      </c>
    </row>
    <row r="36" spans="1:13" x14ac:dyDescent="0.25">
      <c r="A36" t="s">
        <v>412</v>
      </c>
      <c r="B36" t="s">
        <v>1722</v>
      </c>
      <c r="C36">
        <v>34</v>
      </c>
      <c r="D36" t="s">
        <v>2638</v>
      </c>
      <c r="E36" t="s">
        <v>412</v>
      </c>
      <c r="F36" t="s">
        <v>413</v>
      </c>
      <c r="G36" t="s">
        <v>414</v>
      </c>
      <c r="H36" t="s">
        <v>126</v>
      </c>
      <c r="I36" t="s">
        <v>551</v>
      </c>
      <c r="J36" t="s">
        <v>2291</v>
      </c>
      <c r="L36" t="s">
        <v>2539</v>
      </c>
      <c r="M36" t="str">
        <f t="shared" si="2"/>
        <v>AF 04.05.05</v>
      </c>
    </row>
    <row r="37" spans="1:13" x14ac:dyDescent="0.25">
      <c r="A37" t="s">
        <v>115</v>
      </c>
      <c r="B37" t="s">
        <v>1733</v>
      </c>
      <c r="C37">
        <v>35</v>
      </c>
      <c r="D37" t="s">
        <v>2639</v>
      </c>
      <c r="E37" t="s">
        <v>115</v>
      </c>
      <c r="F37" t="s">
        <v>116</v>
      </c>
      <c r="G37" t="s">
        <v>117</v>
      </c>
      <c r="H37" t="s">
        <v>44</v>
      </c>
      <c r="I37" t="s">
        <v>56</v>
      </c>
      <c r="J37" t="s">
        <v>2160</v>
      </c>
      <c r="K37" t="s">
        <v>2161</v>
      </c>
      <c r="L37" t="s">
        <v>2539</v>
      </c>
      <c r="M37" t="str">
        <f>LEFT(D37,2)&amp;" "&amp;TEXT(VALUE(MID(D37,4,1)),"00")&amp;"."&amp;TEXT(VALUE(MID(D37,6,1)),"00")</f>
        <v>AF 05.01</v>
      </c>
    </row>
    <row r="38" spans="1:13" x14ac:dyDescent="0.25">
      <c r="A38" t="s">
        <v>503</v>
      </c>
      <c r="B38" t="s">
        <v>2854</v>
      </c>
      <c r="C38">
        <v>36</v>
      </c>
      <c r="D38" t="s">
        <v>2640</v>
      </c>
      <c r="E38" t="s">
        <v>503</v>
      </c>
      <c r="F38" t="s">
        <v>504</v>
      </c>
      <c r="G38" t="s">
        <v>2311</v>
      </c>
      <c r="H38" t="s">
        <v>126</v>
      </c>
      <c r="I38" t="s">
        <v>240</v>
      </c>
      <c r="J38" t="s">
        <v>2312</v>
      </c>
      <c r="L38" t="s">
        <v>2539</v>
      </c>
      <c r="M38" t="str">
        <f t="shared" ref="M38:M50" si="3">LEFT(D38,2)&amp;" "&amp;TEXT(VALUE(MID(D38,4,1)),"00")&amp;"."&amp;TEXT(VALUE(MID(D38,6,1)),"00")&amp;"."&amp;TEXT(VALUE(MID(D38,8,1)),"00")</f>
        <v>AF 06.01.01</v>
      </c>
    </row>
    <row r="39" spans="1:13" x14ac:dyDescent="0.25">
      <c r="A39" t="s">
        <v>498</v>
      </c>
      <c r="B39" t="s">
        <v>2855</v>
      </c>
      <c r="C39">
        <v>37</v>
      </c>
      <c r="D39" t="s">
        <v>2641</v>
      </c>
      <c r="E39" t="s">
        <v>498</v>
      </c>
      <c r="F39" t="s">
        <v>499</v>
      </c>
      <c r="G39" t="s">
        <v>2309</v>
      </c>
      <c r="H39" t="s">
        <v>126</v>
      </c>
      <c r="I39" t="s">
        <v>204</v>
      </c>
      <c r="J39" t="s">
        <v>2310</v>
      </c>
      <c r="K39" t="s">
        <v>2219</v>
      </c>
      <c r="M39" t="str">
        <f t="shared" si="3"/>
        <v>AF 06.02.01</v>
      </c>
    </row>
    <row r="40" spans="1:13" x14ac:dyDescent="0.25">
      <c r="A40" t="s">
        <v>439</v>
      </c>
      <c r="B40" t="s">
        <v>2855</v>
      </c>
      <c r="C40">
        <v>38</v>
      </c>
      <c r="D40" t="s">
        <v>2642</v>
      </c>
      <c r="E40" t="s">
        <v>439</v>
      </c>
      <c r="F40" t="s">
        <v>440</v>
      </c>
      <c r="G40" t="s">
        <v>441</v>
      </c>
      <c r="H40" t="s">
        <v>44</v>
      </c>
      <c r="I40" t="s">
        <v>229</v>
      </c>
      <c r="J40" t="s">
        <v>2210</v>
      </c>
      <c r="M40" t="str">
        <f t="shared" si="3"/>
        <v>AF 06.02.02</v>
      </c>
    </row>
    <row r="41" spans="1:13" x14ac:dyDescent="0.25">
      <c r="A41" t="s">
        <v>513</v>
      </c>
      <c r="B41" t="s">
        <v>2855</v>
      </c>
      <c r="C41">
        <v>39</v>
      </c>
      <c r="D41" t="s">
        <v>2643</v>
      </c>
      <c r="E41" t="s">
        <v>513</v>
      </c>
      <c r="F41" t="s">
        <v>514</v>
      </c>
      <c r="G41" t="s">
        <v>515</v>
      </c>
      <c r="H41" t="s">
        <v>126</v>
      </c>
      <c r="I41" t="s">
        <v>229</v>
      </c>
      <c r="J41" t="s">
        <v>2210</v>
      </c>
      <c r="L41" t="s">
        <v>2539</v>
      </c>
      <c r="M41" t="str">
        <f t="shared" si="3"/>
        <v>AF 06.02.03</v>
      </c>
    </row>
    <row r="42" spans="1:13" x14ac:dyDescent="0.25">
      <c r="A42" t="s">
        <v>520</v>
      </c>
      <c r="B42" t="s">
        <v>2855</v>
      </c>
      <c r="C42">
        <v>40</v>
      </c>
      <c r="D42" t="s">
        <v>2644</v>
      </c>
      <c r="E42" t="s">
        <v>520</v>
      </c>
      <c r="F42" t="s">
        <v>521</v>
      </c>
      <c r="G42" t="s">
        <v>2313</v>
      </c>
      <c r="H42" t="s">
        <v>226</v>
      </c>
      <c r="I42" t="s">
        <v>518</v>
      </c>
      <c r="J42" t="s">
        <v>2314</v>
      </c>
      <c r="M42" t="str">
        <f t="shared" si="3"/>
        <v>AF 06.02.04</v>
      </c>
    </row>
    <row r="43" spans="1:13" x14ac:dyDescent="0.25">
      <c r="A43" t="s">
        <v>525</v>
      </c>
      <c r="B43" t="s">
        <v>2855</v>
      </c>
      <c r="C43">
        <v>41</v>
      </c>
      <c r="D43" t="s">
        <v>2645</v>
      </c>
      <c r="E43" t="s">
        <v>525</v>
      </c>
      <c r="F43" t="s">
        <v>526</v>
      </c>
      <c r="G43" t="s">
        <v>2315</v>
      </c>
      <c r="H43" t="s">
        <v>226</v>
      </c>
      <c r="I43" t="s">
        <v>296</v>
      </c>
      <c r="J43" t="s">
        <v>2316</v>
      </c>
      <c r="L43" t="s">
        <v>2539</v>
      </c>
      <c r="M43" t="str">
        <f t="shared" si="3"/>
        <v>AF 06.02.05</v>
      </c>
    </row>
    <row r="44" spans="1:13" x14ac:dyDescent="0.25">
      <c r="A44" t="s">
        <v>455</v>
      </c>
      <c r="B44" t="s">
        <v>1834</v>
      </c>
      <c r="C44">
        <v>42</v>
      </c>
      <c r="D44" t="s">
        <v>2646</v>
      </c>
      <c r="E44" t="s">
        <v>455</v>
      </c>
      <c r="F44" t="s">
        <v>456</v>
      </c>
      <c r="G44" t="s">
        <v>457</v>
      </c>
      <c r="H44" t="s">
        <v>126</v>
      </c>
      <c r="I44" t="s">
        <v>56</v>
      </c>
      <c r="J44" t="s">
        <v>2305</v>
      </c>
      <c r="K44" t="s">
        <v>2219</v>
      </c>
      <c r="M44" t="str">
        <f t="shared" si="3"/>
        <v>AF 07.01.01</v>
      </c>
    </row>
    <row r="45" spans="1:13" x14ac:dyDescent="0.25">
      <c r="A45" t="s">
        <v>460</v>
      </c>
      <c r="B45" t="s">
        <v>1834</v>
      </c>
      <c r="C45">
        <v>43</v>
      </c>
      <c r="D45" t="s">
        <v>2647</v>
      </c>
      <c r="E45" t="s">
        <v>460</v>
      </c>
      <c r="F45" t="s">
        <v>461</v>
      </c>
      <c r="G45" t="s">
        <v>2306</v>
      </c>
      <c r="H45" t="s">
        <v>226</v>
      </c>
      <c r="I45" t="s">
        <v>240</v>
      </c>
      <c r="J45" t="s">
        <v>2307</v>
      </c>
      <c r="M45" t="str">
        <f t="shared" si="3"/>
        <v>AF 07.01.02</v>
      </c>
    </row>
    <row r="46" spans="1:13" x14ac:dyDescent="0.25">
      <c r="A46" t="s">
        <v>464</v>
      </c>
      <c r="B46" t="s">
        <v>1842</v>
      </c>
      <c r="C46">
        <v>44</v>
      </c>
      <c r="D46" t="s">
        <v>2648</v>
      </c>
      <c r="E46" t="s">
        <v>464</v>
      </c>
      <c r="F46" t="s">
        <v>465</v>
      </c>
      <c r="G46" t="s">
        <v>466</v>
      </c>
      <c r="H46" t="s">
        <v>226</v>
      </c>
      <c r="I46" t="s">
        <v>229</v>
      </c>
      <c r="J46" t="s">
        <v>2210</v>
      </c>
      <c r="L46" t="s">
        <v>2539</v>
      </c>
      <c r="M46" t="str">
        <f t="shared" si="3"/>
        <v>AF 07.02.01</v>
      </c>
    </row>
    <row r="47" spans="1:13" x14ac:dyDescent="0.25">
      <c r="A47" t="s">
        <v>477</v>
      </c>
      <c r="B47" t="s">
        <v>1847</v>
      </c>
      <c r="C47">
        <v>45</v>
      </c>
      <c r="D47" t="s">
        <v>2649</v>
      </c>
      <c r="E47" t="s">
        <v>477</v>
      </c>
      <c r="F47" t="s">
        <v>478</v>
      </c>
      <c r="G47" t="s">
        <v>479</v>
      </c>
      <c r="H47" t="s">
        <v>126</v>
      </c>
      <c r="I47" t="s">
        <v>56</v>
      </c>
      <c r="J47" t="s">
        <v>2308</v>
      </c>
      <c r="M47" t="str">
        <f t="shared" si="3"/>
        <v>AF 07.03.01</v>
      </c>
    </row>
    <row r="48" spans="1:13" x14ac:dyDescent="0.25">
      <c r="A48" t="s">
        <v>481</v>
      </c>
      <c r="B48" t="s">
        <v>1847</v>
      </c>
      <c r="C48">
        <v>46</v>
      </c>
      <c r="D48" t="s">
        <v>2650</v>
      </c>
      <c r="E48" t="s">
        <v>481</v>
      </c>
      <c r="F48" t="s">
        <v>482</v>
      </c>
      <c r="G48" t="s">
        <v>483</v>
      </c>
      <c r="H48" t="s">
        <v>226</v>
      </c>
      <c r="I48" t="s">
        <v>56</v>
      </c>
      <c r="J48" t="s">
        <v>2308</v>
      </c>
      <c r="M48" t="str">
        <f t="shared" si="3"/>
        <v>AF 07.03.02</v>
      </c>
    </row>
    <row r="49" spans="1:13" x14ac:dyDescent="0.25">
      <c r="A49" t="s">
        <v>486</v>
      </c>
      <c r="B49" t="s">
        <v>1847</v>
      </c>
      <c r="C49">
        <v>47</v>
      </c>
      <c r="D49" t="s">
        <v>2651</v>
      </c>
      <c r="E49" t="s">
        <v>486</v>
      </c>
      <c r="F49" t="s">
        <v>487</v>
      </c>
      <c r="G49" t="s">
        <v>488</v>
      </c>
      <c r="H49" t="s">
        <v>226</v>
      </c>
      <c r="I49" t="s">
        <v>56</v>
      </c>
      <c r="J49" t="s">
        <v>2308</v>
      </c>
      <c r="L49" t="s">
        <v>2539</v>
      </c>
      <c r="M49" t="str">
        <f t="shared" si="3"/>
        <v>AF 07.03.03</v>
      </c>
    </row>
    <row r="50" spans="1:13" x14ac:dyDescent="0.25">
      <c r="A50" t="s">
        <v>763</v>
      </c>
      <c r="B50" t="s">
        <v>1925</v>
      </c>
      <c r="C50">
        <v>48</v>
      </c>
      <c r="D50" t="s">
        <v>2652</v>
      </c>
      <c r="E50" t="s">
        <v>763</v>
      </c>
      <c r="F50" t="s">
        <v>764</v>
      </c>
      <c r="G50" t="s">
        <v>765</v>
      </c>
      <c r="H50" t="s">
        <v>226</v>
      </c>
      <c r="I50" t="s">
        <v>229</v>
      </c>
      <c r="J50" t="s">
        <v>2210</v>
      </c>
      <c r="M50" t="str">
        <f t="shared" si="3"/>
        <v>AF 07.04.01</v>
      </c>
    </row>
    <row r="51" spans="1:13" x14ac:dyDescent="0.25">
      <c r="A51" t="s">
        <v>191</v>
      </c>
      <c r="B51" t="s">
        <v>1754</v>
      </c>
      <c r="C51">
        <v>49</v>
      </c>
      <c r="D51" t="s">
        <v>2653</v>
      </c>
      <c r="E51" t="s">
        <v>191</v>
      </c>
      <c r="F51" t="s">
        <v>192</v>
      </c>
      <c r="G51" t="s">
        <v>193</v>
      </c>
      <c r="H51" t="s">
        <v>44</v>
      </c>
      <c r="I51" t="s">
        <v>56</v>
      </c>
      <c r="J51" t="s">
        <v>2188</v>
      </c>
      <c r="K51" t="s">
        <v>2189</v>
      </c>
      <c r="L51" t="s">
        <v>2539</v>
      </c>
      <c r="M51" t="str">
        <f>LEFT(D51,2)&amp;" "&amp;TEXT(VALUE(MID(D51,4,1)),"00")&amp;"."&amp;TEXT(VALUE(MID(D51,6,1)),"00")</f>
        <v>AF 08.01</v>
      </c>
    </row>
    <row r="52" spans="1:13" x14ac:dyDescent="0.25">
      <c r="A52" t="s">
        <v>185</v>
      </c>
      <c r="B52" t="s">
        <v>1752</v>
      </c>
      <c r="C52">
        <v>50</v>
      </c>
      <c r="D52" t="s">
        <v>2654</v>
      </c>
      <c r="E52" t="s">
        <v>185</v>
      </c>
      <c r="F52" t="s">
        <v>186</v>
      </c>
      <c r="G52" t="s">
        <v>2185</v>
      </c>
      <c r="H52" t="s">
        <v>44</v>
      </c>
      <c r="I52" t="s">
        <v>737</v>
      </c>
      <c r="J52" t="s">
        <v>2186</v>
      </c>
      <c r="K52" t="s">
        <v>2187</v>
      </c>
      <c r="L52" t="s">
        <v>2539</v>
      </c>
      <c r="M52" t="str">
        <f>LEFT(D52,2)&amp;" "&amp;TEXT(VALUE(MID(D52,4,1)),"00")&amp;"."&amp;TEXT(VALUE(MID(D52,6,1)),"00")</f>
        <v>AF 09.01</v>
      </c>
    </row>
    <row r="53" spans="1:13" x14ac:dyDescent="0.25">
      <c r="A53" t="s">
        <v>242</v>
      </c>
      <c r="B53" t="s">
        <v>1779</v>
      </c>
      <c r="C53">
        <v>51</v>
      </c>
      <c r="D53" t="s">
        <v>2655</v>
      </c>
      <c r="E53" t="s">
        <v>242</v>
      </c>
      <c r="F53" t="s">
        <v>243</v>
      </c>
      <c r="G53" t="s">
        <v>2217</v>
      </c>
      <c r="H53" t="s">
        <v>44</v>
      </c>
      <c r="I53" t="s">
        <v>56</v>
      </c>
      <c r="J53" t="s">
        <v>2218</v>
      </c>
      <c r="K53" t="s">
        <v>2219</v>
      </c>
      <c r="M53" t="str">
        <f t="shared" ref="M53:M70" si="4">LEFT(D53,6)&amp;""&amp;TEXT(VALUE(MID(D53,7,2)),"00")</f>
        <v>AF 10.01</v>
      </c>
    </row>
    <row r="54" spans="1:13" x14ac:dyDescent="0.25">
      <c r="A54" t="s">
        <v>259</v>
      </c>
      <c r="B54" t="s">
        <v>1786</v>
      </c>
      <c r="C54">
        <v>52</v>
      </c>
      <c r="D54" t="s">
        <v>2656</v>
      </c>
      <c r="E54" t="s">
        <v>259</v>
      </c>
      <c r="F54" t="s">
        <v>260</v>
      </c>
      <c r="G54" t="s">
        <v>2227</v>
      </c>
      <c r="H54" t="s">
        <v>44</v>
      </c>
      <c r="I54" t="s">
        <v>204</v>
      </c>
      <c r="J54" t="s">
        <v>2228</v>
      </c>
      <c r="K54" t="s">
        <v>2229</v>
      </c>
      <c r="M54" t="str">
        <f t="shared" si="4"/>
        <v>AF 11.01</v>
      </c>
    </row>
    <row r="55" spans="1:13" x14ac:dyDescent="0.25">
      <c r="A55" t="s">
        <v>254</v>
      </c>
      <c r="B55" t="s">
        <v>1784</v>
      </c>
      <c r="C55">
        <v>53</v>
      </c>
      <c r="D55" t="s">
        <v>2657</v>
      </c>
      <c r="E55" t="s">
        <v>254</v>
      </c>
      <c r="F55" t="s">
        <v>2223</v>
      </c>
      <c r="G55" t="s">
        <v>2224</v>
      </c>
      <c r="H55" t="s">
        <v>44</v>
      </c>
      <c r="I55" t="s">
        <v>2225</v>
      </c>
      <c r="J55" t="s">
        <v>2226</v>
      </c>
      <c r="L55" t="s">
        <v>2539</v>
      </c>
      <c r="M55" t="str">
        <f t="shared" si="4"/>
        <v>AF 12.01</v>
      </c>
    </row>
    <row r="56" spans="1:13" x14ac:dyDescent="0.25">
      <c r="A56" t="s">
        <v>141</v>
      </c>
      <c r="B56" t="s">
        <v>1743</v>
      </c>
      <c r="C56">
        <v>54</v>
      </c>
      <c r="D56" t="s">
        <v>2658</v>
      </c>
      <c r="E56" t="s">
        <v>141</v>
      </c>
      <c r="F56" t="s">
        <v>142</v>
      </c>
      <c r="G56" t="s">
        <v>143</v>
      </c>
      <c r="H56" t="s">
        <v>44</v>
      </c>
      <c r="I56" t="s">
        <v>2169</v>
      </c>
      <c r="J56" t="s">
        <v>2170</v>
      </c>
      <c r="K56" t="s">
        <v>2171</v>
      </c>
      <c r="M56" t="str">
        <f t="shared" si="4"/>
        <v>AF 13.01</v>
      </c>
    </row>
    <row r="57" spans="1:13" x14ac:dyDescent="0.25">
      <c r="A57" t="s">
        <v>148</v>
      </c>
      <c r="B57" t="s">
        <v>1743</v>
      </c>
      <c r="C57">
        <v>55</v>
      </c>
      <c r="D57" t="s">
        <v>2659</v>
      </c>
      <c r="E57" t="s">
        <v>148</v>
      </c>
      <c r="F57" t="s">
        <v>149</v>
      </c>
      <c r="G57" t="s">
        <v>150</v>
      </c>
      <c r="H57" t="s">
        <v>44</v>
      </c>
      <c r="I57" t="s">
        <v>2169</v>
      </c>
      <c r="J57" t="s">
        <v>2172</v>
      </c>
      <c r="K57" t="s">
        <v>2173</v>
      </c>
      <c r="M57" t="str">
        <f t="shared" si="4"/>
        <v>AF 13.02</v>
      </c>
    </row>
    <row r="58" spans="1:13" x14ac:dyDescent="0.25">
      <c r="A58" t="s">
        <v>156</v>
      </c>
      <c r="B58" t="s">
        <v>1743</v>
      </c>
      <c r="C58">
        <v>56</v>
      </c>
      <c r="D58" t="s">
        <v>2660</v>
      </c>
      <c r="E58" t="s">
        <v>156</v>
      </c>
      <c r="F58" t="s">
        <v>157</v>
      </c>
      <c r="G58" t="s">
        <v>2174</v>
      </c>
      <c r="H58" t="s">
        <v>44</v>
      </c>
      <c r="I58" t="s">
        <v>153</v>
      </c>
      <c r="J58" t="s">
        <v>2175</v>
      </c>
      <c r="K58" t="s">
        <v>2176</v>
      </c>
      <c r="M58" t="str">
        <f t="shared" si="4"/>
        <v>AF 13.03</v>
      </c>
    </row>
    <row r="59" spans="1:13" x14ac:dyDescent="0.25">
      <c r="A59" t="s">
        <v>162</v>
      </c>
      <c r="B59" t="s">
        <v>1743</v>
      </c>
      <c r="C59">
        <v>57</v>
      </c>
      <c r="D59" t="s">
        <v>2661</v>
      </c>
      <c r="E59" t="s">
        <v>162</v>
      </c>
      <c r="F59" t="s">
        <v>163</v>
      </c>
      <c r="G59" t="s">
        <v>2177</v>
      </c>
      <c r="H59" t="s">
        <v>44</v>
      </c>
      <c r="I59" t="s">
        <v>204</v>
      </c>
      <c r="J59" t="s">
        <v>2178</v>
      </c>
      <c r="K59" t="s">
        <v>2179</v>
      </c>
      <c r="M59" t="str">
        <f t="shared" si="4"/>
        <v>AF 13.04</v>
      </c>
    </row>
    <row r="60" spans="1:13" x14ac:dyDescent="0.25">
      <c r="A60" s="60" t="s">
        <v>2856</v>
      </c>
      <c r="B60" s="60" t="s">
        <v>1743</v>
      </c>
      <c r="C60" s="60">
        <v>58</v>
      </c>
      <c r="D60" s="60" t="s">
        <v>2857</v>
      </c>
      <c r="E60" s="60" t="s">
        <v>2856</v>
      </c>
      <c r="F60" s="60" t="s">
        <v>2190</v>
      </c>
      <c r="G60" s="60" t="s">
        <v>2190</v>
      </c>
      <c r="H60" s="60" t="s">
        <v>2190</v>
      </c>
      <c r="I60" s="60"/>
      <c r="J60" s="60"/>
      <c r="K60" s="60"/>
      <c r="L60" s="60"/>
      <c r="M60" s="60" t="str">
        <f t="shared" si="4"/>
        <v>AF 13.05</v>
      </c>
    </row>
    <row r="61" spans="1:13" x14ac:dyDescent="0.25">
      <c r="A61" t="s">
        <v>167</v>
      </c>
      <c r="B61" t="s">
        <v>1748</v>
      </c>
      <c r="C61">
        <v>59</v>
      </c>
      <c r="D61" t="s">
        <v>2662</v>
      </c>
      <c r="E61" t="s">
        <v>167</v>
      </c>
      <c r="F61" t="s">
        <v>168</v>
      </c>
      <c r="G61" t="s">
        <v>169</v>
      </c>
      <c r="H61" t="s">
        <v>44</v>
      </c>
      <c r="I61" t="s">
        <v>204</v>
      </c>
      <c r="J61" t="s">
        <v>2180</v>
      </c>
      <c r="K61" t="s">
        <v>2173</v>
      </c>
      <c r="M61" t="str">
        <f t="shared" si="4"/>
        <v>AF 14.01</v>
      </c>
    </row>
    <row r="62" spans="1:13" x14ac:dyDescent="0.25">
      <c r="A62" t="s">
        <v>174</v>
      </c>
      <c r="B62" t="s">
        <v>1748</v>
      </c>
      <c r="C62">
        <v>60</v>
      </c>
      <c r="D62" t="s">
        <v>2663</v>
      </c>
      <c r="E62" t="s">
        <v>174</v>
      </c>
      <c r="F62" t="s">
        <v>175</v>
      </c>
      <c r="G62" t="s">
        <v>176</v>
      </c>
      <c r="H62" t="s">
        <v>44</v>
      </c>
      <c r="I62" t="s">
        <v>326</v>
      </c>
      <c r="J62" t="s">
        <v>2181</v>
      </c>
      <c r="K62" t="s">
        <v>2182</v>
      </c>
      <c r="M62" t="str">
        <f t="shared" si="4"/>
        <v>AF 14.02</v>
      </c>
    </row>
    <row r="63" spans="1:13" x14ac:dyDescent="0.25">
      <c r="A63" t="s">
        <v>178</v>
      </c>
      <c r="B63" t="s">
        <v>1748</v>
      </c>
      <c r="C63">
        <v>61</v>
      </c>
      <c r="D63" t="s">
        <v>2664</v>
      </c>
      <c r="E63" t="s">
        <v>178</v>
      </c>
      <c r="F63" t="s">
        <v>179</v>
      </c>
      <c r="G63" t="s">
        <v>180</v>
      </c>
      <c r="H63" t="s">
        <v>44</v>
      </c>
      <c r="I63" t="s">
        <v>56</v>
      </c>
      <c r="J63" t="s">
        <v>2183</v>
      </c>
      <c r="K63" t="s">
        <v>2184</v>
      </c>
      <c r="M63" t="str">
        <f t="shared" si="4"/>
        <v>AF 14.03</v>
      </c>
    </row>
    <row r="64" spans="1:13" x14ac:dyDescent="0.25">
      <c r="A64" t="s">
        <v>237</v>
      </c>
      <c r="B64" t="s">
        <v>1777</v>
      </c>
      <c r="C64">
        <v>62</v>
      </c>
      <c r="D64" t="s">
        <v>2665</v>
      </c>
      <c r="E64" t="s">
        <v>237</v>
      </c>
      <c r="F64" t="s">
        <v>2215</v>
      </c>
      <c r="G64" t="s">
        <v>238</v>
      </c>
      <c r="H64" t="s">
        <v>44</v>
      </c>
      <c r="I64" t="s">
        <v>56</v>
      </c>
      <c r="J64" t="s">
        <v>2216</v>
      </c>
      <c r="M64" t="str">
        <f t="shared" si="4"/>
        <v>AF 15.01</v>
      </c>
    </row>
    <row r="65" spans="1:13" x14ac:dyDescent="0.25">
      <c r="A65" t="s">
        <v>245</v>
      </c>
      <c r="B65" t="s">
        <v>1781</v>
      </c>
      <c r="C65">
        <v>63</v>
      </c>
      <c r="D65" t="s">
        <v>2858</v>
      </c>
      <c r="E65" t="s">
        <v>245</v>
      </c>
      <c r="F65" t="s">
        <v>246</v>
      </c>
      <c r="G65" t="s">
        <v>247</v>
      </c>
      <c r="H65" t="s">
        <v>126</v>
      </c>
      <c r="I65" t="s">
        <v>56</v>
      </c>
      <c r="J65" t="s">
        <v>2220</v>
      </c>
      <c r="M65" t="str">
        <f t="shared" si="4"/>
        <v>AF 16.01</v>
      </c>
    </row>
    <row r="66" spans="1:13" x14ac:dyDescent="0.25">
      <c r="A66" t="s">
        <v>248</v>
      </c>
      <c r="B66" t="s">
        <v>1781</v>
      </c>
      <c r="C66">
        <v>64</v>
      </c>
      <c r="D66" t="s">
        <v>2859</v>
      </c>
      <c r="E66" t="s">
        <v>248</v>
      </c>
      <c r="F66" t="s">
        <v>249</v>
      </c>
      <c r="G66" t="s">
        <v>2221</v>
      </c>
      <c r="H66" t="s">
        <v>126</v>
      </c>
      <c r="I66" t="s">
        <v>56</v>
      </c>
      <c r="J66" t="s">
        <v>2222</v>
      </c>
      <c r="M66" t="str">
        <f t="shared" si="4"/>
        <v>AF 16.02</v>
      </c>
    </row>
    <row r="67" spans="1:13" x14ac:dyDescent="0.25">
      <c r="A67" s="61" t="s">
        <v>2591</v>
      </c>
      <c r="B67" s="61" t="s">
        <v>1757</v>
      </c>
      <c r="C67" s="61">
        <v>65</v>
      </c>
      <c r="D67" s="61" t="s">
        <v>2666</v>
      </c>
      <c r="E67" s="61" t="s">
        <v>2591</v>
      </c>
      <c r="F67" s="61" t="s">
        <v>2592</v>
      </c>
      <c r="G67" s="61" t="s">
        <v>2593</v>
      </c>
      <c r="H67" s="61" t="s">
        <v>44</v>
      </c>
      <c r="I67" s="61" t="s">
        <v>56</v>
      </c>
      <c r="J67" s="61" t="s">
        <v>2594</v>
      </c>
      <c r="K67" s="61" t="s">
        <v>2219</v>
      </c>
      <c r="L67" s="61"/>
      <c r="M67" s="61" t="str">
        <f t="shared" si="4"/>
        <v>AF 17.01</v>
      </c>
    </row>
    <row r="68" spans="1:13" x14ac:dyDescent="0.25">
      <c r="A68" s="60" t="s">
        <v>2860</v>
      </c>
      <c r="B68" s="60" t="s">
        <v>1757</v>
      </c>
      <c r="C68" s="60">
        <v>66</v>
      </c>
      <c r="D68" s="60" t="s">
        <v>2861</v>
      </c>
      <c r="E68" s="60" t="s">
        <v>2860</v>
      </c>
      <c r="F68" s="60" t="s">
        <v>2190</v>
      </c>
      <c r="G68" s="60" t="s">
        <v>2190</v>
      </c>
      <c r="H68" s="60" t="s">
        <v>2190</v>
      </c>
      <c r="I68" s="60"/>
      <c r="J68" s="60"/>
      <c r="K68" s="60"/>
      <c r="L68" s="60"/>
      <c r="M68" s="60" t="str">
        <f t="shared" si="4"/>
        <v>AF 17.02</v>
      </c>
    </row>
    <row r="69" spans="1:13" x14ac:dyDescent="0.25">
      <c r="A69" s="60" t="s">
        <v>202</v>
      </c>
      <c r="B69" s="60" t="s">
        <v>1757</v>
      </c>
      <c r="C69" s="60">
        <v>67</v>
      </c>
      <c r="D69" s="60" t="s">
        <v>2862</v>
      </c>
      <c r="E69" s="60" t="s">
        <v>202</v>
      </c>
      <c r="F69" s="60" t="s">
        <v>2190</v>
      </c>
      <c r="G69" s="60" t="s">
        <v>2190</v>
      </c>
      <c r="H69" s="60" t="s">
        <v>2190</v>
      </c>
      <c r="I69" s="60"/>
      <c r="J69" s="60"/>
      <c r="K69" s="60"/>
      <c r="L69" s="60"/>
      <c r="M69" s="60" t="str">
        <f t="shared" si="4"/>
        <v>AF 17.03</v>
      </c>
    </row>
    <row r="70" spans="1:13" x14ac:dyDescent="0.25">
      <c r="A70" s="60" t="s">
        <v>2863</v>
      </c>
      <c r="B70" s="60" t="s">
        <v>1757</v>
      </c>
      <c r="C70" s="60">
        <v>68</v>
      </c>
      <c r="D70" s="60" t="s">
        <v>2864</v>
      </c>
      <c r="E70" s="60" t="s">
        <v>2863</v>
      </c>
      <c r="F70" s="60" t="s">
        <v>2190</v>
      </c>
      <c r="G70" s="60" t="s">
        <v>2190</v>
      </c>
      <c r="H70" s="60" t="s">
        <v>2190</v>
      </c>
      <c r="I70" s="60"/>
      <c r="J70" s="60"/>
      <c r="K70" s="60"/>
      <c r="L70" s="60"/>
      <c r="M70" s="60" t="str">
        <f t="shared" si="4"/>
        <v>AF 17.04</v>
      </c>
    </row>
    <row r="71" spans="1:13" x14ac:dyDescent="0.25">
      <c r="A71" t="s">
        <v>134</v>
      </c>
      <c r="B71" t="s">
        <v>1741</v>
      </c>
      <c r="C71">
        <v>69</v>
      </c>
      <c r="D71" t="s">
        <v>2667</v>
      </c>
      <c r="E71" t="s">
        <v>134</v>
      </c>
      <c r="F71" t="s">
        <v>135</v>
      </c>
      <c r="G71" t="s">
        <v>136</v>
      </c>
      <c r="H71" t="s">
        <v>44</v>
      </c>
      <c r="I71" t="s">
        <v>2166</v>
      </c>
      <c r="J71" t="s">
        <v>2167</v>
      </c>
      <c r="K71" t="s">
        <v>2168</v>
      </c>
      <c r="M71" t="str">
        <f>LEFT(D71,2)&amp;" "&amp;TEXT(VALUE(MID(D71,4,1)),"00")&amp;"."&amp;TEXT(VALUE(MID(D71,6,1)),"00")</f>
        <v>CB 01.01</v>
      </c>
    </row>
    <row r="72" spans="1:13" x14ac:dyDescent="0.25">
      <c r="A72" t="s">
        <v>541</v>
      </c>
      <c r="B72" t="s">
        <v>1865</v>
      </c>
      <c r="C72">
        <v>70</v>
      </c>
      <c r="D72" t="s">
        <v>2668</v>
      </c>
      <c r="E72" t="s">
        <v>541</v>
      </c>
      <c r="F72" t="s">
        <v>542</v>
      </c>
      <c r="G72" t="s">
        <v>543</v>
      </c>
      <c r="H72" t="s">
        <v>126</v>
      </c>
      <c r="I72" t="s">
        <v>56</v>
      </c>
      <c r="J72" t="s">
        <v>2318</v>
      </c>
      <c r="L72" t="s">
        <v>2539</v>
      </c>
      <c r="M72" t="str">
        <f t="shared" ref="M72:M81" si="5">LEFT(D72,2)&amp;" "&amp;TEXT(VALUE(MID(D72,4,1)),"00")&amp;"."&amp;TEXT(VALUE(MID(D72,6,1)),"00")&amp;"."&amp;TEXT(VALUE(MID(D72,8,1)),"00")</f>
        <v>CB 02.01.01</v>
      </c>
    </row>
    <row r="73" spans="1:13" x14ac:dyDescent="0.25">
      <c r="A73" t="s">
        <v>546</v>
      </c>
      <c r="B73" t="s">
        <v>1865</v>
      </c>
      <c r="C73">
        <v>71</v>
      </c>
      <c r="D73" t="s">
        <v>2669</v>
      </c>
      <c r="E73" t="s">
        <v>546</v>
      </c>
      <c r="F73" t="s">
        <v>547</v>
      </c>
      <c r="G73" t="s">
        <v>548</v>
      </c>
      <c r="H73" t="s">
        <v>126</v>
      </c>
      <c r="I73" t="s">
        <v>56</v>
      </c>
      <c r="J73" t="s">
        <v>2319</v>
      </c>
      <c r="L73" t="s">
        <v>2539</v>
      </c>
      <c r="M73" t="str">
        <f t="shared" si="5"/>
        <v>CB 02.01.02</v>
      </c>
    </row>
    <row r="74" spans="1:13" x14ac:dyDescent="0.25">
      <c r="A74" t="s">
        <v>553</v>
      </c>
      <c r="B74" t="s">
        <v>1865</v>
      </c>
      <c r="C74">
        <v>72</v>
      </c>
      <c r="D74" t="s">
        <v>2670</v>
      </c>
      <c r="E74" t="s">
        <v>553</v>
      </c>
      <c r="F74" t="s">
        <v>554</v>
      </c>
      <c r="G74" t="s">
        <v>555</v>
      </c>
      <c r="H74" t="s">
        <v>126</v>
      </c>
      <c r="I74" t="s">
        <v>56</v>
      </c>
      <c r="J74" t="s">
        <v>2320</v>
      </c>
      <c r="M74" t="str">
        <f t="shared" si="5"/>
        <v>CB 02.01.03</v>
      </c>
    </row>
    <row r="75" spans="1:13" x14ac:dyDescent="0.25">
      <c r="A75" t="s">
        <v>564</v>
      </c>
      <c r="B75" t="s">
        <v>1869</v>
      </c>
      <c r="C75">
        <v>73</v>
      </c>
      <c r="D75" t="s">
        <v>2671</v>
      </c>
      <c r="E75" t="s">
        <v>564</v>
      </c>
      <c r="F75" t="s">
        <v>565</v>
      </c>
      <c r="G75" t="s">
        <v>2322</v>
      </c>
      <c r="H75" t="s">
        <v>126</v>
      </c>
      <c r="I75" t="s">
        <v>56</v>
      </c>
      <c r="J75" t="s">
        <v>2323</v>
      </c>
      <c r="L75" t="s">
        <v>2539</v>
      </c>
      <c r="M75" t="str">
        <f t="shared" si="5"/>
        <v>CB 02.02.01</v>
      </c>
    </row>
    <row r="76" spans="1:13" x14ac:dyDescent="0.25">
      <c r="A76" t="s">
        <v>558</v>
      </c>
      <c r="B76" t="s">
        <v>1869</v>
      </c>
      <c r="C76">
        <v>74</v>
      </c>
      <c r="D76" t="s">
        <v>2672</v>
      </c>
      <c r="E76" t="s">
        <v>558</v>
      </c>
      <c r="F76" t="s">
        <v>559</v>
      </c>
      <c r="G76" t="s">
        <v>560</v>
      </c>
      <c r="H76" t="s">
        <v>126</v>
      </c>
      <c r="I76" t="s">
        <v>56</v>
      </c>
      <c r="J76" t="s">
        <v>2321</v>
      </c>
      <c r="M76" t="str">
        <f t="shared" si="5"/>
        <v>CB 02.02.02</v>
      </c>
    </row>
    <row r="77" spans="1:13" x14ac:dyDescent="0.25">
      <c r="A77" t="s">
        <v>576</v>
      </c>
      <c r="B77" t="s">
        <v>2865</v>
      </c>
      <c r="C77">
        <v>75</v>
      </c>
      <c r="D77" t="s">
        <v>2673</v>
      </c>
      <c r="E77" t="s">
        <v>576</v>
      </c>
      <c r="F77" t="s">
        <v>2325</v>
      </c>
      <c r="G77" t="s">
        <v>577</v>
      </c>
      <c r="H77" t="s">
        <v>44</v>
      </c>
      <c r="I77" t="s">
        <v>56</v>
      </c>
      <c r="J77" t="s">
        <v>2326</v>
      </c>
      <c r="K77" t="s">
        <v>2327</v>
      </c>
      <c r="M77" t="str">
        <f t="shared" si="5"/>
        <v>CB 02.03.01</v>
      </c>
    </row>
    <row r="78" spans="1:13" x14ac:dyDescent="0.25">
      <c r="A78" t="s">
        <v>578</v>
      </c>
      <c r="B78" t="s">
        <v>2865</v>
      </c>
      <c r="C78">
        <v>76</v>
      </c>
      <c r="D78" t="s">
        <v>2674</v>
      </c>
      <c r="E78" t="s">
        <v>578</v>
      </c>
      <c r="F78" t="s">
        <v>579</v>
      </c>
      <c r="G78" t="s">
        <v>580</v>
      </c>
      <c r="H78" t="s">
        <v>126</v>
      </c>
      <c r="I78" t="s">
        <v>56</v>
      </c>
      <c r="J78" t="s">
        <v>2323</v>
      </c>
      <c r="M78" t="str">
        <f t="shared" si="5"/>
        <v>CB 02.03.02</v>
      </c>
    </row>
    <row r="79" spans="1:13" x14ac:dyDescent="0.25">
      <c r="A79" t="s">
        <v>585</v>
      </c>
      <c r="B79" t="s">
        <v>2865</v>
      </c>
      <c r="C79">
        <v>77</v>
      </c>
      <c r="D79" t="s">
        <v>2675</v>
      </c>
      <c r="E79" t="s">
        <v>585</v>
      </c>
      <c r="F79" t="s">
        <v>586</v>
      </c>
      <c r="G79" t="s">
        <v>587</v>
      </c>
      <c r="H79" t="s">
        <v>44</v>
      </c>
      <c r="I79" t="s">
        <v>56</v>
      </c>
      <c r="J79" t="s">
        <v>2328</v>
      </c>
      <c r="K79" t="s">
        <v>2329</v>
      </c>
      <c r="L79" t="s">
        <v>2539</v>
      </c>
      <c r="M79" t="str">
        <f t="shared" si="5"/>
        <v>CB 02.03.03</v>
      </c>
    </row>
    <row r="80" spans="1:13" x14ac:dyDescent="0.25">
      <c r="A80" t="s">
        <v>569</v>
      </c>
      <c r="B80" t="s">
        <v>2865</v>
      </c>
      <c r="C80">
        <v>78</v>
      </c>
      <c r="D80" t="s">
        <v>2676</v>
      </c>
      <c r="E80" t="s">
        <v>569</v>
      </c>
      <c r="F80" t="s">
        <v>570</v>
      </c>
      <c r="G80" t="s">
        <v>571</v>
      </c>
      <c r="H80" t="s">
        <v>126</v>
      </c>
      <c r="I80" t="s">
        <v>240</v>
      </c>
      <c r="J80" t="s">
        <v>2324</v>
      </c>
      <c r="L80" t="s">
        <v>2539</v>
      </c>
      <c r="M80" t="str">
        <f t="shared" si="5"/>
        <v>CB 02.03.04</v>
      </c>
    </row>
    <row r="81" spans="1:13" x14ac:dyDescent="0.25">
      <c r="A81" t="s">
        <v>590</v>
      </c>
      <c r="B81" t="s">
        <v>2865</v>
      </c>
      <c r="C81">
        <v>79</v>
      </c>
      <c r="D81" t="s">
        <v>2677</v>
      </c>
      <c r="E81" t="s">
        <v>590</v>
      </c>
      <c r="F81" t="s">
        <v>591</v>
      </c>
      <c r="G81" t="s">
        <v>592</v>
      </c>
      <c r="H81" t="s">
        <v>44</v>
      </c>
      <c r="I81" t="s">
        <v>229</v>
      </c>
      <c r="J81" t="s">
        <v>2210</v>
      </c>
      <c r="L81" t="s">
        <v>2539</v>
      </c>
      <c r="M81" t="str">
        <f t="shared" si="5"/>
        <v>CB 02.03.05</v>
      </c>
    </row>
    <row r="82" spans="1:13" x14ac:dyDescent="0.25">
      <c r="A82" t="s">
        <v>598</v>
      </c>
      <c r="B82" t="s">
        <v>1878</v>
      </c>
      <c r="C82">
        <v>80</v>
      </c>
      <c r="D82" t="s">
        <v>2678</v>
      </c>
      <c r="E82" t="s">
        <v>598</v>
      </c>
      <c r="F82" t="s">
        <v>599</v>
      </c>
      <c r="G82" t="s">
        <v>600</v>
      </c>
      <c r="H82" t="s">
        <v>126</v>
      </c>
      <c r="I82" t="s">
        <v>326</v>
      </c>
      <c r="J82" t="s">
        <v>2330</v>
      </c>
      <c r="M82" t="str">
        <f t="shared" ref="M82:M88" si="6">LEFT(D82,2)&amp;" "&amp;TEXT(VALUE(MID(D82,4,1)),"00")&amp;"."&amp;TEXT(VALUE(MID(D82,6,1)),"00")</f>
        <v>CB 03.01</v>
      </c>
    </row>
    <row r="83" spans="1:13" x14ac:dyDescent="0.25">
      <c r="A83" t="s">
        <v>603</v>
      </c>
      <c r="B83" t="s">
        <v>1878</v>
      </c>
      <c r="C83">
        <v>81</v>
      </c>
      <c r="D83" t="s">
        <v>2679</v>
      </c>
      <c r="E83" t="s">
        <v>603</v>
      </c>
      <c r="F83" t="s">
        <v>604</v>
      </c>
      <c r="G83" t="s">
        <v>605</v>
      </c>
      <c r="H83" t="s">
        <v>226</v>
      </c>
      <c r="I83" t="s">
        <v>56</v>
      </c>
      <c r="J83" t="s">
        <v>2331</v>
      </c>
      <c r="M83" t="str">
        <f t="shared" si="6"/>
        <v>CB 03.02</v>
      </c>
    </row>
    <row r="84" spans="1:13" x14ac:dyDescent="0.25">
      <c r="A84" t="s">
        <v>608</v>
      </c>
      <c r="B84" t="s">
        <v>1878</v>
      </c>
      <c r="C84">
        <v>82</v>
      </c>
      <c r="D84" t="s">
        <v>2680</v>
      </c>
      <c r="E84" t="s">
        <v>608</v>
      </c>
      <c r="F84" t="s">
        <v>609</v>
      </c>
      <c r="G84" t="s">
        <v>610</v>
      </c>
      <c r="H84" t="s">
        <v>126</v>
      </c>
      <c r="I84" t="s">
        <v>56</v>
      </c>
      <c r="J84" t="s">
        <v>2323</v>
      </c>
      <c r="M84" t="str">
        <f t="shared" si="6"/>
        <v>CB 03.03</v>
      </c>
    </row>
    <row r="85" spans="1:13" x14ac:dyDescent="0.25">
      <c r="A85" t="s">
        <v>613</v>
      </c>
      <c r="B85" t="s">
        <v>1878</v>
      </c>
      <c r="C85">
        <v>83</v>
      </c>
      <c r="D85" t="s">
        <v>2681</v>
      </c>
      <c r="E85" t="s">
        <v>613</v>
      </c>
      <c r="F85" t="s">
        <v>614</v>
      </c>
      <c r="G85" t="s">
        <v>615</v>
      </c>
      <c r="H85" t="s">
        <v>126</v>
      </c>
      <c r="I85" t="s">
        <v>296</v>
      </c>
      <c r="J85" t="s">
        <v>2332</v>
      </c>
      <c r="M85" t="str">
        <f t="shared" si="6"/>
        <v>CB 03.04</v>
      </c>
    </row>
    <row r="86" spans="1:13" x14ac:dyDescent="0.25">
      <c r="A86" t="s">
        <v>618</v>
      </c>
      <c r="B86" t="s">
        <v>1878</v>
      </c>
      <c r="C86">
        <v>84</v>
      </c>
      <c r="D86" t="s">
        <v>2682</v>
      </c>
      <c r="E86" t="s">
        <v>618</v>
      </c>
      <c r="F86" t="s">
        <v>619</v>
      </c>
      <c r="G86" t="s">
        <v>620</v>
      </c>
      <c r="H86" t="s">
        <v>126</v>
      </c>
      <c r="I86" t="s">
        <v>296</v>
      </c>
      <c r="J86" t="s">
        <v>2332</v>
      </c>
      <c r="M86" t="str">
        <f t="shared" si="6"/>
        <v>CB 03.05</v>
      </c>
    </row>
    <row r="87" spans="1:13" x14ac:dyDescent="0.25">
      <c r="A87" t="s">
        <v>2570</v>
      </c>
      <c r="B87" t="s">
        <v>1878</v>
      </c>
      <c r="C87">
        <v>85</v>
      </c>
      <c r="D87" t="s">
        <v>2683</v>
      </c>
      <c r="E87" t="s">
        <v>2570</v>
      </c>
      <c r="F87" t="s">
        <v>2571</v>
      </c>
      <c r="G87" t="s">
        <v>2572</v>
      </c>
      <c r="H87" t="s">
        <v>126</v>
      </c>
      <c r="I87" t="s">
        <v>204</v>
      </c>
      <c r="J87" t="s">
        <v>2573</v>
      </c>
      <c r="M87" t="str">
        <f t="shared" si="6"/>
        <v>CB 03.06</v>
      </c>
    </row>
    <row r="88" spans="1:13" x14ac:dyDescent="0.25">
      <c r="A88" t="s">
        <v>715</v>
      </c>
      <c r="B88" t="s">
        <v>1878</v>
      </c>
      <c r="C88">
        <v>86</v>
      </c>
      <c r="D88" t="s">
        <v>2684</v>
      </c>
      <c r="E88" t="s">
        <v>715</v>
      </c>
      <c r="F88" t="s">
        <v>716</v>
      </c>
      <c r="G88" t="s">
        <v>717</v>
      </c>
      <c r="H88" t="s">
        <v>126</v>
      </c>
      <c r="I88" t="s">
        <v>56</v>
      </c>
      <c r="J88" t="s">
        <v>2353</v>
      </c>
      <c r="L88" t="s">
        <v>2539</v>
      </c>
      <c r="M88" t="str">
        <f t="shared" si="6"/>
        <v>CB 03.07</v>
      </c>
    </row>
    <row r="89" spans="1:13" x14ac:dyDescent="0.25">
      <c r="A89" t="s">
        <v>88</v>
      </c>
      <c r="B89" t="s">
        <v>1724</v>
      </c>
      <c r="C89">
        <v>87</v>
      </c>
      <c r="D89" t="s">
        <v>2685</v>
      </c>
      <c r="E89" t="s">
        <v>88</v>
      </c>
      <c r="F89" t="s">
        <v>89</v>
      </c>
      <c r="G89" t="s">
        <v>90</v>
      </c>
      <c r="H89" t="s">
        <v>126</v>
      </c>
      <c r="I89" t="s">
        <v>56</v>
      </c>
      <c r="J89" t="s">
        <v>2150</v>
      </c>
      <c r="K89" t="s">
        <v>2151</v>
      </c>
      <c r="L89" t="s">
        <v>2539</v>
      </c>
      <c r="M89" t="str">
        <f t="shared" ref="M89:M120" si="7">LEFT(D89,2)&amp;" "&amp;TEXT(VALUE(MID(D89,4,1)),"00")&amp;"."&amp;TEXT(VALUE(MID(D89,6,1)),"00")&amp;"."&amp;TEXT(VALUE(MID(D89,8,1)),"00")</f>
        <v>CB 04.01.01</v>
      </c>
    </row>
    <row r="90" spans="1:13" x14ac:dyDescent="0.25">
      <c r="A90" t="s">
        <v>653</v>
      </c>
      <c r="B90" t="s">
        <v>1891</v>
      </c>
      <c r="C90">
        <v>88</v>
      </c>
      <c r="D90" t="s">
        <v>2686</v>
      </c>
      <c r="E90" t="s">
        <v>653</v>
      </c>
      <c r="F90" t="s">
        <v>2340</v>
      </c>
      <c r="G90" t="s">
        <v>2341</v>
      </c>
      <c r="H90" t="s">
        <v>126</v>
      </c>
      <c r="I90" t="s">
        <v>56</v>
      </c>
      <c r="J90" t="s">
        <v>2342</v>
      </c>
      <c r="M90" t="str">
        <f t="shared" si="7"/>
        <v>CB 04.02.01</v>
      </c>
    </row>
    <row r="91" spans="1:13" x14ac:dyDescent="0.25">
      <c r="A91" t="s">
        <v>658</v>
      </c>
      <c r="B91" t="s">
        <v>1891</v>
      </c>
      <c r="C91">
        <v>89</v>
      </c>
      <c r="D91" t="s">
        <v>2687</v>
      </c>
      <c r="E91" t="s">
        <v>658</v>
      </c>
      <c r="F91" t="s">
        <v>2595</v>
      </c>
      <c r="G91" t="s">
        <v>659</v>
      </c>
      <c r="H91" t="s">
        <v>126</v>
      </c>
      <c r="I91" t="s">
        <v>56</v>
      </c>
      <c r="J91" t="s">
        <v>2323</v>
      </c>
      <c r="M91" t="str">
        <f t="shared" si="7"/>
        <v>CB 04.02.02</v>
      </c>
    </row>
    <row r="92" spans="1:13" x14ac:dyDescent="0.25">
      <c r="A92" t="s">
        <v>662</v>
      </c>
      <c r="B92" t="s">
        <v>1891</v>
      </c>
      <c r="C92">
        <v>90</v>
      </c>
      <c r="D92" t="s">
        <v>2688</v>
      </c>
      <c r="E92" t="s">
        <v>662</v>
      </c>
      <c r="F92" t="s">
        <v>2596</v>
      </c>
      <c r="G92" t="s">
        <v>663</v>
      </c>
      <c r="H92" t="s">
        <v>126</v>
      </c>
      <c r="I92" t="s">
        <v>56</v>
      </c>
      <c r="J92" t="s">
        <v>2323</v>
      </c>
      <c r="M92" t="str">
        <f t="shared" si="7"/>
        <v>CB 04.02.03</v>
      </c>
    </row>
    <row r="93" spans="1:13" x14ac:dyDescent="0.25">
      <c r="A93" t="s">
        <v>667</v>
      </c>
      <c r="B93" t="s">
        <v>1891</v>
      </c>
      <c r="C93">
        <v>91</v>
      </c>
      <c r="D93" t="s">
        <v>2689</v>
      </c>
      <c r="E93" t="s">
        <v>667</v>
      </c>
      <c r="F93" t="s">
        <v>2597</v>
      </c>
      <c r="G93" t="s">
        <v>668</v>
      </c>
      <c r="H93" t="s">
        <v>126</v>
      </c>
      <c r="I93" t="s">
        <v>204</v>
      </c>
      <c r="J93" t="s">
        <v>2343</v>
      </c>
      <c r="M93" t="str">
        <f t="shared" si="7"/>
        <v>CB 04.02.04</v>
      </c>
    </row>
    <row r="94" spans="1:13" x14ac:dyDescent="0.25">
      <c r="A94" t="s">
        <v>669</v>
      </c>
      <c r="B94" t="s">
        <v>1891</v>
      </c>
      <c r="C94">
        <v>92</v>
      </c>
      <c r="D94" t="s">
        <v>2690</v>
      </c>
      <c r="E94" t="s">
        <v>669</v>
      </c>
      <c r="F94" t="s">
        <v>2598</v>
      </c>
      <c r="G94" t="s">
        <v>670</v>
      </c>
      <c r="H94" t="s">
        <v>126</v>
      </c>
      <c r="I94" t="s">
        <v>56</v>
      </c>
      <c r="J94" t="s">
        <v>2323</v>
      </c>
      <c r="L94" t="s">
        <v>2539</v>
      </c>
      <c r="M94" t="str">
        <f t="shared" si="7"/>
        <v>CB 04.02.05</v>
      </c>
    </row>
    <row r="95" spans="1:13" x14ac:dyDescent="0.25">
      <c r="A95" t="s">
        <v>673</v>
      </c>
      <c r="B95" t="s">
        <v>1891</v>
      </c>
      <c r="C95">
        <v>93</v>
      </c>
      <c r="D95" t="s">
        <v>2691</v>
      </c>
      <c r="E95" t="s">
        <v>673</v>
      </c>
      <c r="F95" t="s">
        <v>2599</v>
      </c>
      <c r="G95" t="s">
        <v>674</v>
      </c>
      <c r="H95" t="s">
        <v>126</v>
      </c>
      <c r="I95" t="s">
        <v>56</v>
      </c>
      <c r="J95" t="s">
        <v>2323</v>
      </c>
      <c r="L95" t="s">
        <v>2539</v>
      </c>
      <c r="M95" t="str">
        <f t="shared" si="7"/>
        <v>CB 04.02.06</v>
      </c>
    </row>
    <row r="96" spans="1:13" x14ac:dyDescent="0.25">
      <c r="A96" t="s">
        <v>678</v>
      </c>
      <c r="B96" t="s">
        <v>1737</v>
      </c>
      <c r="C96">
        <v>94</v>
      </c>
      <c r="D96" t="s">
        <v>2692</v>
      </c>
      <c r="E96" t="s">
        <v>678</v>
      </c>
      <c r="F96" t="s">
        <v>2600</v>
      </c>
      <c r="G96" t="s">
        <v>2344</v>
      </c>
      <c r="H96" t="s">
        <v>126</v>
      </c>
      <c r="I96" t="s">
        <v>229</v>
      </c>
      <c r="J96" t="s">
        <v>2210</v>
      </c>
      <c r="M96" t="str">
        <f t="shared" si="7"/>
        <v>CB 04.03.01</v>
      </c>
    </row>
    <row r="97" spans="1:13" x14ac:dyDescent="0.25">
      <c r="A97" t="s">
        <v>687</v>
      </c>
      <c r="B97" t="s">
        <v>1737</v>
      </c>
      <c r="C97">
        <v>95</v>
      </c>
      <c r="D97" t="s">
        <v>2693</v>
      </c>
      <c r="E97" t="s">
        <v>687</v>
      </c>
      <c r="F97" t="s">
        <v>2601</v>
      </c>
      <c r="G97" t="s">
        <v>688</v>
      </c>
      <c r="H97" t="s">
        <v>126</v>
      </c>
      <c r="I97" t="s">
        <v>229</v>
      </c>
      <c r="J97" t="s">
        <v>2210</v>
      </c>
      <c r="M97" t="str">
        <f t="shared" si="7"/>
        <v>CB 04.03.02</v>
      </c>
    </row>
    <row r="98" spans="1:13" x14ac:dyDescent="0.25">
      <c r="A98" t="s">
        <v>689</v>
      </c>
      <c r="B98" t="s">
        <v>1737</v>
      </c>
      <c r="C98">
        <v>96</v>
      </c>
      <c r="D98" t="s">
        <v>2694</v>
      </c>
      <c r="E98" t="s">
        <v>689</v>
      </c>
      <c r="F98" t="s">
        <v>2602</v>
      </c>
      <c r="G98" t="s">
        <v>2346</v>
      </c>
      <c r="H98" t="s">
        <v>126</v>
      </c>
      <c r="I98" t="s">
        <v>229</v>
      </c>
      <c r="J98" t="s">
        <v>2210</v>
      </c>
      <c r="M98" t="str">
        <f t="shared" si="7"/>
        <v>CB 04.03.03</v>
      </c>
    </row>
    <row r="99" spans="1:13" x14ac:dyDescent="0.25">
      <c r="A99" t="s">
        <v>690</v>
      </c>
      <c r="B99" t="s">
        <v>1737</v>
      </c>
      <c r="C99">
        <v>97</v>
      </c>
      <c r="D99" t="s">
        <v>2695</v>
      </c>
      <c r="E99" t="s">
        <v>690</v>
      </c>
      <c r="F99" t="s">
        <v>2603</v>
      </c>
      <c r="G99" t="s">
        <v>2347</v>
      </c>
      <c r="H99" t="s">
        <v>126</v>
      </c>
      <c r="I99" t="s">
        <v>229</v>
      </c>
      <c r="J99" t="s">
        <v>2210</v>
      </c>
      <c r="M99" t="str">
        <f t="shared" si="7"/>
        <v>CB 04.03.04</v>
      </c>
    </row>
    <row r="100" spans="1:13" x14ac:dyDescent="0.25">
      <c r="A100" t="s">
        <v>691</v>
      </c>
      <c r="B100" t="s">
        <v>1737</v>
      </c>
      <c r="C100">
        <v>98</v>
      </c>
      <c r="D100" t="s">
        <v>2696</v>
      </c>
      <c r="E100" t="s">
        <v>691</v>
      </c>
      <c r="F100" t="s">
        <v>2604</v>
      </c>
      <c r="G100" t="s">
        <v>692</v>
      </c>
      <c r="H100" t="s">
        <v>126</v>
      </c>
      <c r="I100" t="s">
        <v>229</v>
      </c>
      <c r="J100" t="s">
        <v>2210</v>
      </c>
      <c r="M100" t="str">
        <f t="shared" si="7"/>
        <v>CB 04.03.05</v>
      </c>
    </row>
    <row r="101" spans="1:13" x14ac:dyDescent="0.25">
      <c r="A101" t="s">
        <v>679</v>
      </c>
      <c r="B101" t="s">
        <v>1737</v>
      </c>
      <c r="C101">
        <v>99</v>
      </c>
      <c r="D101" t="s">
        <v>2697</v>
      </c>
      <c r="E101" t="s">
        <v>679</v>
      </c>
      <c r="F101" t="s">
        <v>2605</v>
      </c>
      <c r="G101" t="s">
        <v>680</v>
      </c>
      <c r="H101" t="s">
        <v>44</v>
      </c>
      <c r="I101" t="s">
        <v>229</v>
      </c>
      <c r="J101" t="s">
        <v>2210</v>
      </c>
      <c r="M101" t="str">
        <f t="shared" si="7"/>
        <v>CB 04.03.06</v>
      </c>
    </row>
    <row r="102" spans="1:13" x14ac:dyDescent="0.25">
      <c r="A102" t="s">
        <v>123</v>
      </c>
      <c r="B102" t="s">
        <v>1737</v>
      </c>
      <c r="C102">
        <v>100</v>
      </c>
      <c r="D102" t="s">
        <v>2698</v>
      </c>
      <c r="E102" t="s">
        <v>123</v>
      </c>
      <c r="F102" t="s">
        <v>124</v>
      </c>
      <c r="G102" t="s">
        <v>125</v>
      </c>
      <c r="H102" t="s">
        <v>126</v>
      </c>
      <c r="I102" t="s">
        <v>200</v>
      </c>
      <c r="J102" t="s">
        <v>2162</v>
      </c>
      <c r="M102" t="str">
        <f t="shared" si="7"/>
        <v>CB 04.03.07</v>
      </c>
    </row>
    <row r="103" spans="1:13" x14ac:dyDescent="0.25">
      <c r="A103" t="s">
        <v>710</v>
      </c>
      <c r="B103" t="s">
        <v>1902</v>
      </c>
      <c r="C103">
        <v>101</v>
      </c>
      <c r="D103" t="s">
        <v>2699</v>
      </c>
      <c r="E103" t="s">
        <v>710</v>
      </c>
      <c r="F103" t="s">
        <v>711</v>
      </c>
      <c r="G103" t="s">
        <v>712</v>
      </c>
      <c r="H103" t="s">
        <v>44</v>
      </c>
      <c r="I103" t="s">
        <v>709</v>
      </c>
      <c r="J103" t="s">
        <v>2276</v>
      </c>
      <c r="K103" t="s">
        <v>2352</v>
      </c>
      <c r="M103" t="str">
        <f t="shared" si="7"/>
        <v>CB 04.04.01</v>
      </c>
    </row>
    <row r="104" spans="1:13" x14ac:dyDescent="0.25">
      <c r="A104" t="s">
        <v>696</v>
      </c>
      <c r="B104" t="s">
        <v>1902</v>
      </c>
      <c r="C104">
        <v>102</v>
      </c>
      <c r="D104" t="s">
        <v>2700</v>
      </c>
      <c r="E104" t="s">
        <v>696</v>
      </c>
      <c r="F104" t="s">
        <v>697</v>
      </c>
      <c r="G104" t="s">
        <v>698</v>
      </c>
      <c r="H104" t="s">
        <v>126</v>
      </c>
      <c r="I104" t="s">
        <v>326</v>
      </c>
      <c r="J104" t="s">
        <v>2348</v>
      </c>
      <c r="K104" t="s">
        <v>2349</v>
      </c>
      <c r="M104" t="str">
        <f t="shared" si="7"/>
        <v>CB 04.04.02</v>
      </c>
    </row>
    <row r="105" spans="1:13" x14ac:dyDescent="0.25">
      <c r="A105" t="s">
        <v>681</v>
      </c>
      <c r="B105" t="s">
        <v>1902</v>
      </c>
      <c r="C105">
        <v>103</v>
      </c>
      <c r="D105" t="s">
        <v>2701</v>
      </c>
      <c r="E105" t="s">
        <v>681</v>
      </c>
      <c r="F105" t="s">
        <v>682</v>
      </c>
      <c r="G105" t="s">
        <v>683</v>
      </c>
      <c r="H105" t="s">
        <v>126</v>
      </c>
      <c r="I105" t="s">
        <v>229</v>
      </c>
      <c r="J105" t="s">
        <v>2345</v>
      </c>
      <c r="M105" t="str">
        <f t="shared" si="7"/>
        <v>CB 04.04.03</v>
      </c>
    </row>
    <row r="106" spans="1:13" x14ac:dyDescent="0.25">
      <c r="A106" t="s">
        <v>718</v>
      </c>
      <c r="B106" t="s">
        <v>1913</v>
      </c>
      <c r="C106">
        <v>104</v>
      </c>
      <c r="D106" t="s">
        <v>2702</v>
      </c>
      <c r="E106" t="s">
        <v>718</v>
      </c>
      <c r="F106" t="s">
        <v>719</v>
      </c>
      <c r="G106" t="s">
        <v>720</v>
      </c>
      <c r="H106" t="s">
        <v>126</v>
      </c>
      <c r="I106" t="s">
        <v>56</v>
      </c>
      <c r="J106" t="s">
        <v>2354</v>
      </c>
      <c r="M106" t="str">
        <f t="shared" si="7"/>
        <v>CB 04.05.01</v>
      </c>
    </row>
    <row r="107" spans="1:13" x14ac:dyDescent="0.25">
      <c r="A107" t="s">
        <v>723</v>
      </c>
      <c r="B107" t="s">
        <v>1913</v>
      </c>
      <c r="C107">
        <v>105</v>
      </c>
      <c r="D107" t="s">
        <v>2703</v>
      </c>
      <c r="E107" t="s">
        <v>723</v>
      </c>
      <c r="F107" t="s">
        <v>724</v>
      </c>
      <c r="G107" t="s">
        <v>725</v>
      </c>
      <c r="H107" t="s">
        <v>226</v>
      </c>
      <c r="I107" t="s">
        <v>56</v>
      </c>
      <c r="J107" t="s">
        <v>2153</v>
      </c>
      <c r="M107" t="str">
        <f t="shared" si="7"/>
        <v>CB 04.05.02</v>
      </c>
    </row>
    <row r="108" spans="1:13" x14ac:dyDescent="0.25">
      <c r="A108" t="s">
        <v>821</v>
      </c>
      <c r="B108" t="s">
        <v>1942</v>
      </c>
      <c r="C108">
        <v>106</v>
      </c>
      <c r="D108" t="s">
        <v>2704</v>
      </c>
      <c r="E108" t="s">
        <v>821</v>
      </c>
      <c r="F108" t="s">
        <v>822</v>
      </c>
      <c r="G108" t="s">
        <v>823</v>
      </c>
      <c r="H108" t="s">
        <v>126</v>
      </c>
      <c r="I108" t="s">
        <v>595</v>
      </c>
      <c r="J108" t="s">
        <v>2390</v>
      </c>
      <c r="L108" t="s">
        <v>2539</v>
      </c>
      <c r="M108" t="str">
        <f t="shared" si="7"/>
        <v>CB 05.01.01</v>
      </c>
    </row>
    <row r="109" spans="1:13" x14ac:dyDescent="0.25">
      <c r="A109" t="s">
        <v>739</v>
      </c>
      <c r="B109" t="s">
        <v>1918</v>
      </c>
      <c r="C109">
        <v>107</v>
      </c>
      <c r="D109" t="s">
        <v>2705</v>
      </c>
      <c r="E109" t="s">
        <v>739</v>
      </c>
      <c r="F109" t="s">
        <v>740</v>
      </c>
      <c r="G109" t="s">
        <v>741</v>
      </c>
      <c r="H109" t="s">
        <v>44</v>
      </c>
      <c r="I109" t="s">
        <v>737</v>
      </c>
      <c r="J109" t="s">
        <v>2359</v>
      </c>
      <c r="K109" t="s">
        <v>2219</v>
      </c>
      <c r="M109" t="str">
        <f t="shared" si="7"/>
        <v>CB 05.02.01</v>
      </c>
    </row>
    <row r="110" spans="1:13" x14ac:dyDescent="0.25">
      <c r="A110" t="s">
        <v>745</v>
      </c>
      <c r="B110" t="s">
        <v>1918</v>
      </c>
      <c r="C110">
        <v>108</v>
      </c>
      <c r="D110" t="s">
        <v>2706</v>
      </c>
      <c r="E110" t="s">
        <v>745</v>
      </c>
      <c r="F110" t="s">
        <v>746</v>
      </c>
      <c r="G110" t="s">
        <v>2360</v>
      </c>
      <c r="H110" t="s">
        <v>44</v>
      </c>
      <c r="I110" t="s">
        <v>744</v>
      </c>
      <c r="J110" t="s">
        <v>2361</v>
      </c>
      <c r="K110" t="s">
        <v>2219</v>
      </c>
      <c r="M110" t="str">
        <f t="shared" si="7"/>
        <v>CB 05.02.02</v>
      </c>
    </row>
    <row r="111" spans="1:13" x14ac:dyDescent="0.25">
      <c r="A111" t="s">
        <v>826</v>
      </c>
      <c r="B111" t="s">
        <v>1918</v>
      </c>
      <c r="C111">
        <v>109</v>
      </c>
      <c r="D111" t="s">
        <v>2707</v>
      </c>
      <c r="E111" t="s">
        <v>826</v>
      </c>
      <c r="F111" t="s">
        <v>2391</v>
      </c>
      <c r="G111" t="s">
        <v>827</v>
      </c>
      <c r="H111" t="s">
        <v>126</v>
      </c>
      <c r="I111" t="s">
        <v>56</v>
      </c>
      <c r="J111" t="s">
        <v>2323</v>
      </c>
      <c r="L111" t="s">
        <v>2539</v>
      </c>
      <c r="M111" t="str">
        <f t="shared" si="7"/>
        <v>CB 05.02.03</v>
      </c>
    </row>
    <row r="112" spans="1:13" x14ac:dyDescent="0.25">
      <c r="A112" t="s">
        <v>790</v>
      </c>
      <c r="B112" t="s">
        <v>1761</v>
      </c>
      <c r="C112">
        <v>110</v>
      </c>
      <c r="D112" t="s">
        <v>2708</v>
      </c>
      <c r="E112" t="s">
        <v>790</v>
      </c>
      <c r="F112" t="s">
        <v>791</v>
      </c>
      <c r="G112" t="s">
        <v>2379</v>
      </c>
      <c r="H112" t="s">
        <v>44</v>
      </c>
      <c r="I112" t="s">
        <v>240</v>
      </c>
      <c r="J112" t="s">
        <v>2380</v>
      </c>
      <c r="K112" t="s">
        <v>2381</v>
      </c>
      <c r="L112" t="s">
        <v>2539</v>
      </c>
      <c r="M112" t="str">
        <f t="shared" si="7"/>
        <v>CB 05.03.01</v>
      </c>
    </row>
    <row r="113" spans="1:13" x14ac:dyDescent="0.25">
      <c r="A113" t="s">
        <v>730</v>
      </c>
      <c r="B113" t="s">
        <v>1761</v>
      </c>
      <c r="C113">
        <v>111</v>
      </c>
      <c r="D113" t="s">
        <v>2709</v>
      </c>
      <c r="E113" t="s">
        <v>730</v>
      </c>
      <c r="F113" t="s">
        <v>731</v>
      </c>
      <c r="G113" t="s">
        <v>732</v>
      </c>
      <c r="H113" t="s">
        <v>126</v>
      </c>
      <c r="I113" t="s">
        <v>737</v>
      </c>
      <c r="J113" t="s">
        <v>2355</v>
      </c>
      <c r="K113" t="s">
        <v>2356</v>
      </c>
      <c r="L113" t="s">
        <v>2539</v>
      </c>
      <c r="M113" t="str">
        <f t="shared" si="7"/>
        <v>CB 05.03.02</v>
      </c>
    </row>
    <row r="114" spans="1:13" x14ac:dyDescent="0.25">
      <c r="A114" t="s">
        <v>776</v>
      </c>
      <c r="B114" t="s">
        <v>1761</v>
      </c>
      <c r="C114">
        <v>112</v>
      </c>
      <c r="D114" t="s">
        <v>2710</v>
      </c>
      <c r="E114" t="s">
        <v>776</v>
      </c>
      <c r="F114" t="s">
        <v>777</v>
      </c>
      <c r="G114" t="s">
        <v>2367</v>
      </c>
      <c r="H114" t="s">
        <v>126</v>
      </c>
      <c r="I114" t="s">
        <v>56</v>
      </c>
      <c r="J114" t="s">
        <v>2368</v>
      </c>
      <c r="K114" t="s">
        <v>2369</v>
      </c>
      <c r="L114" t="s">
        <v>2539</v>
      </c>
      <c r="M114" t="str">
        <f t="shared" si="7"/>
        <v>CB 05.03.03</v>
      </c>
    </row>
    <row r="115" spans="1:13" x14ac:dyDescent="0.25">
      <c r="A115" t="s">
        <v>207</v>
      </c>
      <c r="B115" t="s">
        <v>1761</v>
      </c>
      <c r="C115">
        <v>113</v>
      </c>
      <c r="D115" t="s">
        <v>2711</v>
      </c>
      <c r="E115" t="s">
        <v>207</v>
      </c>
      <c r="F115" t="s">
        <v>2195</v>
      </c>
      <c r="G115" t="s">
        <v>2196</v>
      </c>
      <c r="H115" t="s">
        <v>126</v>
      </c>
      <c r="I115" t="s">
        <v>56</v>
      </c>
      <c r="J115" t="s">
        <v>2197</v>
      </c>
      <c r="L115" t="s">
        <v>2539</v>
      </c>
      <c r="M115" t="str">
        <f t="shared" si="7"/>
        <v>CB 05.03.04</v>
      </c>
    </row>
    <row r="116" spans="1:13" x14ac:dyDescent="0.25">
      <c r="A116" t="s">
        <v>786</v>
      </c>
      <c r="B116" t="s">
        <v>1761</v>
      </c>
      <c r="C116">
        <v>114</v>
      </c>
      <c r="D116" t="s">
        <v>2712</v>
      </c>
      <c r="E116" t="s">
        <v>786</v>
      </c>
      <c r="F116" t="s">
        <v>787</v>
      </c>
      <c r="G116" t="s">
        <v>2375</v>
      </c>
      <c r="H116" t="s">
        <v>126</v>
      </c>
      <c r="I116" t="s">
        <v>56</v>
      </c>
      <c r="J116" t="s">
        <v>2376</v>
      </c>
      <c r="L116" t="s">
        <v>2539</v>
      </c>
      <c r="M116" t="str">
        <f t="shared" si="7"/>
        <v>CB 05.03.05</v>
      </c>
    </row>
    <row r="117" spans="1:13" x14ac:dyDescent="0.25">
      <c r="A117" t="s">
        <v>752</v>
      </c>
      <c r="B117" t="s">
        <v>1922</v>
      </c>
      <c r="C117">
        <v>115</v>
      </c>
      <c r="D117" t="s">
        <v>2713</v>
      </c>
      <c r="E117" t="s">
        <v>752</v>
      </c>
      <c r="F117" t="s">
        <v>753</v>
      </c>
      <c r="G117" t="s">
        <v>754</v>
      </c>
      <c r="H117" t="s">
        <v>126</v>
      </c>
      <c r="I117" t="s">
        <v>56</v>
      </c>
      <c r="J117" t="s">
        <v>2362</v>
      </c>
      <c r="L117" t="s">
        <v>2539</v>
      </c>
      <c r="M117" t="str">
        <f t="shared" si="7"/>
        <v>CB 05.04.01</v>
      </c>
    </row>
    <row r="118" spans="1:13" x14ac:dyDescent="0.25">
      <c r="A118" t="s">
        <v>759</v>
      </c>
      <c r="B118" t="s">
        <v>1922</v>
      </c>
      <c r="C118">
        <v>116</v>
      </c>
      <c r="D118" t="s">
        <v>2714</v>
      </c>
      <c r="E118" t="s">
        <v>759</v>
      </c>
      <c r="F118" t="s">
        <v>760</v>
      </c>
      <c r="G118" t="s">
        <v>2363</v>
      </c>
      <c r="H118" t="s">
        <v>44</v>
      </c>
      <c r="I118" t="s">
        <v>204</v>
      </c>
      <c r="J118" t="s">
        <v>2364</v>
      </c>
      <c r="K118" t="s">
        <v>2365</v>
      </c>
      <c r="L118" t="s">
        <v>2539</v>
      </c>
      <c r="M118" t="str">
        <f t="shared" si="7"/>
        <v>CB 05.04.02</v>
      </c>
    </row>
    <row r="119" spans="1:13" x14ac:dyDescent="0.25">
      <c r="A119" t="s">
        <v>768</v>
      </c>
      <c r="B119" t="s">
        <v>1927</v>
      </c>
      <c r="C119">
        <v>117</v>
      </c>
      <c r="D119" t="s">
        <v>2715</v>
      </c>
      <c r="E119" t="s">
        <v>768</v>
      </c>
      <c r="F119" t="s">
        <v>769</v>
      </c>
      <c r="G119" t="s">
        <v>770</v>
      </c>
      <c r="H119" t="s">
        <v>226</v>
      </c>
      <c r="I119" t="s">
        <v>229</v>
      </c>
      <c r="J119" t="s">
        <v>2366</v>
      </c>
      <c r="L119" t="s">
        <v>2539</v>
      </c>
      <c r="M119" t="str">
        <f t="shared" si="7"/>
        <v>CB 05.05.01</v>
      </c>
    </row>
    <row r="120" spans="1:13" x14ac:dyDescent="0.25">
      <c r="A120" s="60" t="s">
        <v>2866</v>
      </c>
      <c r="B120" s="60" t="s">
        <v>1927</v>
      </c>
      <c r="C120" s="60">
        <v>118</v>
      </c>
      <c r="D120" s="60" t="s">
        <v>2867</v>
      </c>
      <c r="E120" s="60" t="s">
        <v>2866</v>
      </c>
      <c r="F120" s="60" t="s">
        <v>2190</v>
      </c>
      <c r="G120" s="60" t="s">
        <v>2190</v>
      </c>
      <c r="H120" s="60" t="s">
        <v>2190</v>
      </c>
      <c r="I120" s="60"/>
      <c r="J120" s="60"/>
      <c r="K120" s="60"/>
      <c r="L120" s="60"/>
      <c r="M120" s="60" t="str">
        <f t="shared" si="7"/>
        <v>CB 05.05.02</v>
      </c>
    </row>
    <row r="121" spans="1:13" x14ac:dyDescent="0.25">
      <c r="A121" t="s">
        <v>832</v>
      </c>
      <c r="B121" t="s">
        <v>1946</v>
      </c>
      <c r="C121">
        <v>119</v>
      </c>
      <c r="D121" t="s">
        <v>2716</v>
      </c>
      <c r="E121" t="s">
        <v>832</v>
      </c>
      <c r="F121" t="s">
        <v>833</v>
      </c>
      <c r="G121" t="s">
        <v>834</v>
      </c>
      <c r="H121" t="s">
        <v>126</v>
      </c>
      <c r="I121" t="s">
        <v>56</v>
      </c>
      <c r="J121" t="s">
        <v>2392</v>
      </c>
      <c r="K121" t="s">
        <v>2393</v>
      </c>
      <c r="M121" t="str">
        <f>LEFT(D121,2)&amp;" "&amp;TEXT(VALUE(MID(D121,4,1)),"00")&amp;"."&amp;TEXT(VALUE(MID(D121,6,1)),"00")</f>
        <v>CB 06.01</v>
      </c>
    </row>
    <row r="122" spans="1:13" x14ac:dyDescent="0.25">
      <c r="A122" t="s">
        <v>845</v>
      </c>
      <c r="B122" t="s">
        <v>1946</v>
      </c>
      <c r="C122">
        <v>120</v>
      </c>
      <c r="D122" t="s">
        <v>2717</v>
      </c>
      <c r="E122" t="s">
        <v>845</v>
      </c>
      <c r="F122" t="s">
        <v>2394</v>
      </c>
      <c r="G122" t="s">
        <v>846</v>
      </c>
      <c r="H122" t="s">
        <v>44</v>
      </c>
      <c r="I122" t="s">
        <v>240</v>
      </c>
      <c r="J122" t="s">
        <v>2395</v>
      </c>
      <c r="K122" t="s">
        <v>2396</v>
      </c>
      <c r="M122" t="str">
        <f>LEFT(D122,2)&amp;" "&amp;TEXT(VALUE(MID(D122,4,1)),"00")&amp;"."&amp;TEXT(VALUE(MID(D122,6,1)),"00")</f>
        <v>CB 06.02</v>
      </c>
    </row>
    <row r="123" spans="1:13" x14ac:dyDescent="0.25">
      <c r="A123" t="s">
        <v>851</v>
      </c>
      <c r="B123" t="s">
        <v>1946</v>
      </c>
      <c r="C123">
        <v>121</v>
      </c>
      <c r="D123" t="s">
        <v>2718</v>
      </c>
      <c r="E123" t="s">
        <v>851</v>
      </c>
      <c r="F123" t="s">
        <v>852</v>
      </c>
      <c r="G123" t="s">
        <v>853</v>
      </c>
      <c r="H123" t="s">
        <v>44</v>
      </c>
      <c r="I123" t="s">
        <v>240</v>
      </c>
      <c r="J123" t="s">
        <v>2395</v>
      </c>
      <c r="K123" t="s">
        <v>2397</v>
      </c>
      <c r="M123" t="str">
        <f>LEFT(D123,2)&amp;" "&amp;TEXT(VALUE(MID(D123,4,1)),"00")&amp;"."&amp;TEXT(VALUE(MID(D123,6,1)),"00")</f>
        <v>CB 06.03</v>
      </c>
    </row>
    <row r="124" spans="1:13" x14ac:dyDescent="0.25">
      <c r="A124" t="s">
        <v>857</v>
      </c>
      <c r="B124" t="s">
        <v>1946</v>
      </c>
      <c r="C124">
        <v>122</v>
      </c>
      <c r="D124" t="s">
        <v>2719</v>
      </c>
      <c r="E124" t="s">
        <v>857</v>
      </c>
      <c r="F124" t="s">
        <v>858</v>
      </c>
      <c r="G124" t="s">
        <v>859</v>
      </c>
      <c r="H124" t="s">
        <v>44</v>
      </c>
      <c r="I124" t="s">
        <v>240</v>
      </c>
      <c r="J124" t="s">
        <v>2395</v>
      </c>
      <c r="K124" t="s">
        <v>2398</v>
      </c>
      <c r="M124" t="str">
        <f>LEFT(D124,2)&amp;" "&amp;TEXT(VALUE(MID(D124,4,1)),"00")&amp;"."&amp;TEXT(VALUE(MID(D124,6,1)),"00")</f>
        <v>CB 06.04</v>
      </c>
    </row>
    <row r="125" spans="1:13" x14ac:dyDescent="0.25">
      <c r="A125" t="s">
        <v>864</v>
      </c>
      <c r="B125" t="s">
        <v>1946</v>
      </c>
      <c r="C125">
        <v>123</v>
      </c>
      <c r="D125" t="s">
        <v>2720</v>
      </c>
      <c r="E125" t="s">
        <v>864</v>
      </c>
      <c r="F125" t="s">
        <v>865</v>
      </c>
      <c r="G125" t="s">
        <v>866</v>
      </c>
      <c r="H125" t="s">
        <v>126</v>
      </c>
      <c r="I125" t="s">
        <v>204</v>
      </c>
      <c r="J125" t="s">
        <v>2399</v>
      </c>
      <c r="M125" t="str">
        <f>LEFT(D125,2)&amp;" "&amp;TEXT(VALUE(MID(D125,4,1)),"00")&amp;"."&amp;TEXT(VALUE(MID(D125,6,1)),"00")</f>
        <v>CB 06.05</v>
      </c>
    </row>
    <row r="126" spans="1:13" x14ac:dyDescent="0.25">
      <c r="A126" t="s">
        <v>872</v>
      </c>
      <c r="B126" t="s">
        <v>1948</v>
      </c>
      <c r="C126">
        <v>124</v>
      </c>
      <c r="D126" t="s">
        <v>2721</v>
      </c>
      <c r="E126" t="s">
        <v>872</v>
      </c>
      <c r="F126" t="s">
        <v>873</v>
      </c>
      <c r="G126" t="s">
        <v>874</v>
      </c>
      <c r="H126" t="s">
        <v>126</v>
      </c>
      <c r="I126" t="s">
        <v>56</v>
      </c>
      <c r="J126" t="s">
        <v>2400</v>
      </c>
      <c r="K126" t="s">
        <v>2401</v>
      </c>
      <c r="L126" t="s">
        <v>2539</v>
      </c>
      <c r="M126" t="str">
        <f t="shared" ref="M126:M173" si="8">LEFT(D126,2)&amp;" "&amp;TEXT(VALUE(MID(D126,4,1)),"00")&amp;"."&amp;TEXT(VALUE(MID(D126,6,1)),"00")&amp;"."&amp;TEXT(VALUE(MID(D126,8,1)),"00")</f>
        <v>CB 07.01.01</v>
      </c>
    </row>
    <row r="127" spans="1:13" x14ac:dyDescent="0.25">
      <c r="A127" t="s">
        <v>875</v>
      </c>
      <c r="B127" t="s">
        <v>1948</v>
      </c>
      <c r="C127">
        <v>125</v>
      </c>
      <c r="D127" t="s">
        <v>2722</v>
      </c>
      <c r="E127" t="s">
        <v>875</v>
      </c>
      <c r="F127" t="s">
        <v>876</v>
      </c>
      <c r="G127" t="s">
        <v>2402</v>
      </c>
      <c r="H127" t="s">
        <v>44</v>
      </c>
      <c r="I127" t="s">
        <v>204</v>
      </c>
      <c r="J127" t="s">
        <v>2403</v>
      </c>
      <c r="K127" t="s">
        <v>2404</v>
      </c>
      <c r="L127" t="s">
        <v>2539</v>
      </c>
      <c r="M127" t="str">
        <f t="shared" si="8"/>
        <v>CB 07.01.02</v>
      </c>
    </row>
    <row r="128" spans="1:13" x14ac:dyDescent="0.25">
      <c r="A128" t="s">
        <v>887</v>
      </c>
      <c r="B128" t="s">
        <v>1948</v>
      </c>
      <c r="C128">
        <v>126</v>
      </c>
      <c r="D128" t="s">
        <v>2723</v>
      </c>
      <c r="E128" t="s">
        <v>887</v>
      </c>
      <c r="F128" t="s">
        <v>888</v>
      </c>
      <c r="G128" t="s">
        <v>2408</v>
      </c>
      <c r="H128" t="s">
        <v>44</v>
      </c>
      <c r="I128" t="s">
        <v>204</v>
      </c>
      <c r="J128" t="s">
        <v>2409</v>
      </c>
      <c r="L128" t="s">
        <v>2539</v>
      </c>
      <c r="M128" t="str">
        <f t="shared" si="8"/>
        <v>CB 07.01.03</v>
      </c>
    </row>
    <row r="129" spans="1:13" x14ac:dyDescent="0.25">
      <c r="A129" t="s">
        <v>1094</v>
      </c>
      <c r="B129" t="s">
        <v>1948</v>
      </c>
      <c r="C129">
        <v>127</v>
      </c>
      <c r="D129" t="s">
        <v>2724</v>
      </c>
      <c r="E129" t="s">
        <v>1094</v>
      </c>
      <c r="F129" t="s">
        <v>1095</v>
      </c>
      <c r="G129" t="s">
        <v>1096</v>
      </c>
      <c r="H129" t="s">
        <v>126</v>
      </c>
      <c r="I129" t="s">
        <v>204</v>
      </c>
      <c r="J129" t="s">
        <v>2474</v>
      </c>
      <c r="M129" t="str">
        <f t="shared" si="8"/>
        <v>CB 07.01.04</v>
      </c>
    </row>
    <row r="130" spans="1:13" x14ac:dyDescent="0.25">
      <c r="A130" t="s">
        <v>91</v>
      </c>
      <c r="B130" t="s">
        <v>1726</v>
      </c>
      <c r="C130">
        <v>128</v>
      </c>
      <c r="D130" t="s">
        <v>2725</v>
      </c>
      <c r="E130" t="s">
        <v>91</v>
      </c>
      <c r="F130" t="s">
        <v>92</v>
      </c>
      <c r="G130" t="s">
        <v>2152</v>
      </c>
      <c r="H130" t="s">
        <v>44</v>
      </c>
      <c r="I130" t="s">
        <v>56</v>
      </c>
      <c r="J130" t="s">
        <v>2153</v>
      </c>
      <c r="K130" t="s">
        <v>2154</v>
      </c>
      <c r="M130" t="str">
        <f t="shared" si="8"/>
        <v>CB 07.02.01</v>
      </c>
    </row>
    <row r="131" spans="1:13" x14ac:dyDescent="0.25">
      <c r="A131" t="s">
        <v>906</v>
      </c>
      <c r="B131" t="s">
        <v>1962</v>
      </c>
      <c r="C131">
        <v>129</v>
      </c>
      <c r="D131" t="s">
        <v>2726</v>
      </c>
      <c r="E131" t="s">
        <v>906</v>
      </c>
      <c r="F131" t="s">
        <v>2413</v>
      </c>
      <c r="G131" t="s">
        <v>2414</v>
      </c>
      <c r="H131" t="s">
        <v>44</v>
      </c>
      <c r="I131" t="s">
        <v>56</v>
      </c>
      <c r="J131" t="s">
        <v>2415</v>
      </c>
      <c r="K131" t="s">
        <v>2416</v>
      </c>
      <c r="M131" t="str">
        <f t="shared" si="8"/>
        <v>CB 07.03.01</v>
      </c>
    </row>
    <row r="132" spans="1:13" x14ac:dyDescent="0.25">
      <c r="A132" t="s">
        <v>907</v>
      </c>
      <c r="B132" t="s">
        <v>1962</v>
      </c>
      <c r="C132">
        <v>130</v>
      </c>
      <c r="D132" t="s">
        <v>2727</v>
      </c>
      <c r="E132" t="s">
        <v>907</v>
      </c>
      <c r="F132" t="s">
        <v>2417</v>
      </c>
      <c r="G132" t="s">
        <v>908</v>
      </c>
      <c r="H132" t="s">
        <v>126</v>
      </c>
      <c r="I132" t="s">
        <v>204</v>
      </c>
      <c r="J132" t="s">
        <v>2418</v>
      </c>
      <c r="M132" t="str">
        <f t="shared" si="8"/>
        <v>CB 07.03.02</v>
      </c>
    </row>
    <row r="133" spans="1:13" x14ac:dyDescent="0.25">
      <c r="A133" t="s">
        <v>909</v>
      </c>
      <c r="B133" t="s">
        <v>1962</v>
      </c>
      <c r="C133">
        <v>131</v>
      </c>
      <c r="D133" t="s">
        <v>2728</v>
      </c>
      <c r="E133" t="s">
        <v>909</v>
      </c>
      <c r="F133" t="s">
        <v>2419</v>
      </c>
      <c r="G133" t="s">
        <v>910</v>
      </c>
      <c r="H133" t="s">
        <v>126</v>
      </c>
      <c r="I133" t="s">
        <v>204</v>
      </c>
      <c r="J133" t="s">
        <v>2420</v>
      </c>
      <c r="M133" t="str">
        <f t="shared" si="8"/>
        <v>CB 07.03.03</v>
      </c>
    </row>
    <row r="134" spans="1:13" x14ac:dyDescent="0.25">
      <c r="A134" t="s">
        <v>911</v>
      </c>
      <c r="B134" t="s">
        <v>1962</v>
      </c>
      <c r="C134">
        <v>132</v>
      </c>
      <c r="D134" t="s">
        <v>2729</v>
      </c>
      <c r="E134" t="s">
        <v>911</v>
      </c>
      <c r="F134" t="s">
        <v>2421</v>
      </c>
      <c r="G134" t="s">
        <v>912</v>
      </c>
      <c r="H134" t="s">
        <v>126</v>
      </c>
      <c r="I134" t="s">
        <v>204</v>
      </c>
      <c r="J134" t="s">
        <v>2422</v>
      </c>
      <c r="M134" t="str">
        <f t="shared" si="8"/>
        <v>CB 07.03.04</v>
      </c>
    </row>
    <row r="135" spans="1:13" x14ac:dyDescent="0.25">
      <c r="A135" t="s">
        <v>913</v>
      </c>
      <c r="B135" t="s">
        <v>1962</v>
      </c>
      <c r="C135">
        <v>133</v>
      </c>
      <c r="D135" t="s">
        <v>2730</v>
      </c>
      <c r="E135" t="s">
        <v>913</v>
      </c>
      <c r="F135" t="s">
        <v>2423</v>
      </c>
      <c r="G135" t="s">
        <v>914</v>
      </c>
      <c r="H135" t="s">
        <v>126</v>
      </c>
      <c r="I135" t="s">
        <v>56</v>
      </c>
      <c r="J135" t="s">
        <v>2424</v>
      </c>
      <c r="M135" t="str">
        <f t="shared" si="8"/>
        <v>CB 07.03.05</v>
      </c>
    </row>
    <row r="136" spans="1:13" x14ac:dyDescent="0.25">
      <c r="A136" t="s">
        <v>926</v>
      </c>
      <c r="B136" t="s">
        <v>1962</v>
      </c>
      <c r="C136">
        <v>134</v>
      </c>
      <c r="D136" t="s">
        <v>2731</v>
      </c>
      <c r="E136" t="s">
        <v>926</v>
      </c>
      <c r="F136" t="s">
        <v>2425</v>
      </c>
      <c r="G136" t="s">
        <v>2426</v>
      </c>
      <c r="H136" t="s">
        <v>126</v>
      </c>
      <c r="I136" t="s">
        <v>56</v>
      </c>
      <c r="J136" t="s">
        <v>2336</v>
      </c>
      <c r="M136" t="str">
        <f t="shared" si="8"/>
        <v>CB 07.03.06</v>
      </c>
    </row>
    <row r="137" spans="1:13" x14ac:dyDescent="0.25">
      <c r="A137" t="s">
        <v>895</v>
      </c>
      <c r="B137" t="s">
        <v>1962</v>
      </c>
      <c r="C137">
        <v>135</v>
      </c>
      <c r="D137" t="s">
        <v>2732</v>
      </c>
      <c r="E137" t="s">
        <v>895</v>
      </c>
      <c r="F137" t="s">
        <v>2430</v>
      </c>
      <c r="G137" t="s">
        <v>927</v>
      </c>
      <c r="H137" t="s">
        <v>126</v>
      </c>
      <c r="I137" t="s">
        <v>56</v>
      </c>
      <c r="J137" t="s">
        <v>2336</v>
      </c>
      <c r="M137" t="str">
        <f t="shared" si="8"/>
        <v>CB 07.03.07</v>
      </c>
    </row>
    <row r="138" spans="1:13" x14ac:dyDescent="0.25">
      <c r="A138" t="s">
        <v>901</v>
      </c>
      <c r="B138" t="s">
        <v>1962</v>
      </c>
      <c r="C138">
        <v>136</v>
      </c>
      <c r="D138" t="s">
        <v>2733</v>
      </c>
      <c r="E138" t="s">
        <v>901</v>
      </c>
      <c r="F138" t="s">
        <v>896</v>
      </c>
      <c r="G138" t="s">
        <v>897</v>
      </c>
      <c r="H138" t="s">
        <v>126</v>
      </c>
      <c r="I138" t="s">
        <v>296</v>
      </c>
      <c r="J138" t="s">
        <v>2412</v>
      </c>
      <c r="M138" t="str">
        <f t="shared" si="8"/>
        <v>CB 07.03.08</v>
      </c>
    </row>
    <row r="139" spans="1:13" x14ac:dyDescent="0.25">
      <c r="A139" s="61" t="s">
        <v>1964</v>
      </c>
      <c r="B139" s="61" t="s">
        <v>1962</v>
      </c>
      <c r="C139" s="61">
        <v>137</v>
      </c>
      <c r="D139" s="61" t="s">
        <v>2734</v>
      </c>
      <c r="E139" s="61" t="s">
        <v>1964</v>
      </c>
      <c r="F139" s="61" t="s">
        <v>902</v>
      </c>
      <c r="G139" s="61" t="s">
        <v>903</v>
      </c>
      <c r="H139" s="61" t="s">
        <v>226</v>
      </c>
      <c r="I139" s="61" t="s">
        <v>296</v>
      </c>
      <c r="J139" s="61" t="s">
        <v>2412</v>
      </c>
      <c r="K139" s="61"/>
      <c r="L139" s="61"/>
      <c r="M139" s="61" t="str">
        <f t="shared" si="8"/>
        <v>CB 07.03.09</v>
      </c>
    </row>
    <row r="140" spans="1:13" x14ac:dyDescent="0.25">
      <c r="A140" t="s">
        <v>933</v>
      </c>
      <c r="B140" t="s">
        <v>1962</v>
      </c>
      <c r="C140">
        <v>138</v>
      </c>
      <c r="D140" t="s">
        <v>2735</v>
      </c>
      <c r="E140" t="s">
        <v>933</v>
      </c>
      <c r="F140" t="s">
        <v>934</v>
      </c>
      <c r="G140" t="s">
        <v>2431</v>
      </c>
      <c r="H140" t="s">
        <v>44</v>
      </c>
      <c r="I140" t="s">
        <v>204</v>
      </c>
      <c r="J140" t="s">
        <v>2432</v>
      </c>
      <c r="K140" t="s">
        <v>2433</v>
      </c>
      <c r="M140" t="str">
        <f t="shared" si="8"/>
        <v>CB 07.04.01</v>
      </c>
    </row>
    <row r="141" spans="1:13" x14ac:dyDescent="0.25">
      <c r="A141" t="s">
        <v>980</v>
      </c>
      <c r="B141" t="s">
        <v>1987</v>
      </c>
      <c r="C141">
        <v>139</v>
      </c>
      <c r="D141" t="s">
        <v>2736</v>
      </c>
      <c r="E141" t="s">
        <v>980</v>
      </c>
      <c r="F141" t="s">
        <v>981</v>
      </c>
      <c r="G141" t="s">
        <v>982</v>
      </c>
      <c r="H141" t="s">
        <v>126</v>
      </c>
      <c r="I141" t="s">
        <v>966</v>
      </c>
      <c r="J141" t="s">
        <v>2442</v>
      </c>
      <c r="M141" t="str">
        <f t="shared" si="8"/>
        <v>CB 07.05.01</v>
      </c>
    </row>
    <row r="142" spans="1:13" x14ac:dyDescent="0.25">
      <c r="A142" t="s">
        <v>987</v>
      </c>
      <c r="B142" t="s">
        <v>1767</v>
      </c>
      <c r="C142">
        <v>140</v>
      </c>
      <c r="D142" t="s">
        <v>2737</v>
      </c>
      <c r="E142" t="s">
        <v>987</v>
      </c>
      <c r="F142" t="s">
        <v>2443</v>
      </c>
      <c r="G142" t="s">
        <v>988</v>
      </c>
      <c r="H142" t="s">
        <v>44</v>
      </c>
      <c r="I142" t="s">
        <v>204</v>
      </c>
      <c r="J142" t="s">
        <v>2444</v>
      </c>
      <c r="K142" t="s">
        <v>2445</v>
      </c>
      <c r="M142" t="str">
        <f t="shared" si="8"/>
        <v>CB 07.06.01</v>
      </c>
    </row>
    <row r="143" spans="1:13" x14ac:dyDescent="0.25">
      <c r="A143" t="s">
        <v>2576</v>
      </c>
      <c r="B143" t="s">
        <v>1767</v>
      </c>
      <c r="C143">
        <v>141</v>
      </c>
      <c r="D143" t="s">
        <v>2738</v>
      </c>
      <c r="E143" t="s">
        <v>2576</v>
      </c>
      <c r="F143" t="s">
        <v>2577</v>
      </c>
      <c r="G143" t="s">
        <v>2578</v>
      </c>
      <c r="H143" t="s">
        <v>44</v>
      </c>
      <c r="I143" t="s">
        <v>623</v>
      </c>
      <c r="J143" t="s">
        <v>2579</v>
      </c>
      <c r="K143" t="s">
        <v>2580</v>
      </c>
      <c r="M143" t="str">
        <f t="shared" si="8"/>
        <v>CB 07.06.02</v>
      </c>
    </row>
    <row r="144" spans="1:13" x14ac:dyDescent="0.25">
      <c r="A144" t="s">
        <v>992</v>
      </c>
      <c r="B144" t="s">
        <v>1767</v>
      </c>
      <c r="C144">
        <v>142</v>
      </c>
      <c r="D144" t="s">
        <v>2739</v>
      </c>
      <c r="E144" t="s">
        <v>992</v>
      </c>
      <c r="F144" t="s">
        <v>993</v>
      </c>
      <c r="G144" t="s">
        <v>994</v>
      </c>
      <c r="H144" t="s">
        <v>44</v>
      </c>
      <c r="I144" t="s">
        <v>727</v>
      </c>
      <c r="J144" t="s">
        <v>2450</v>
      </c>
      <c r="K144" t="s">
        <v>2451</v>
      </c>
      <c r="M144" t="str">
        <f t="shared" si="8"/>
        <v>CB 07.06.03</v>
      </c>
    </row>
    <row r="145" spans="1:13" x14ac:dyDescent="0.25">
      <c r="A145" t="s">
        <v>995</v>
      </c>
      <c r="B145" t="s">
        <v>1767</v>
      </c>
      <c r="C145">
        <v>143</v>
      </c>
      <c r="D145" t="s">
        <v>2740</v>
      </c>
      <c r="E145" t="s">
        <v>995</v>
      </c>
      <c r="F145" t="s">
        <v>996</v>
      </c>
      <c r="G145" t="s">
        <v>997</v>
      </c>
      <c r="H145" t="s">
        <v>44</v>
      </c>
      <c r="I145" t="s">
        <v>204</v>
      </c>
      <c r="J145" t="s">
        <v>2452</v>
      </c>
      <c r="K145" t="s">
        <v>2453</v>
      </c>
      <c r="M145" t="str">
        <f t="shared" si="8"/>
        <v>CB 07.06.04</v>
      </c>
    </row>
    <row r="146" spans="1:13" x14ac:dyDescent="0.25">
      <c r="A146" t="s">
        <v>1000</v>
      </c>
      <c r="B146" t="s">
        <v>1767</v>
      </c>
      <c r="C146">
        <v>144</v>
      </c>
      <c r="D146" t="s">
        <v>2741</v>
      </c>
      <c r="E146" t="s">
        <v>1000</v>
      </c>
      <c r="F146" t="s">
        <v>1001</v>
      </c>
      <c r="G146" t="s">
        <v>1002</v>
      </c>
      <c r="H146" t="s">
        <v>126</v>
      </c>
      <c r="I146" t="s">
        <v>56</v>
      </c>
      <c r="J146" t="s">
        <v>2153</v>
      </c>
      <c r="M146" t="str">
        <f t="shared" si="8"/>
        <v>CB 07.06.05</v>
      </c>
    </row>
    <row r="147" spans="1:13" x14ac:dyDescent="0.25">
      <c r="A147" t="s">
        <v>208</v>
      </c>
      <c r="B147" t="s">
        <v>1767</v>
      </c>
      <c r="C147">
        <v>145</v>
      </c>
      <c r="D147" t="s">
        <v>2742</v>
      </c>
      <c r="E147" t="s">
        <v>208</v>
      </c>
      <c r="F147" t="s">
        <v>209</v>
      </c>
      <c r="G147" t="s">
        <v>210</v>
      </c>
      <c r="H147" t="s">
        <v>126</v>
      </c>
      <c r="I147" t="s">
        <v>56</v>
      </c>
      <c r="J147" t="s">
        <v>2153</v>
      </c>
      <c r="M147" t="str">
        <f t="shared" si="8"/>
        <v>CB 07.06.06</v>
      </c>
    </row>
    <row r="148" spans="1:13" x14ac:dyDescent="0.25">
      <c r="A148" t="s">
        <v>1008</v>
      </c>
      <c r="B148" t="s">
        <v>1767</v>
      </c>
      <c r="C148">
        <v>146</v>
      </c>
      <c r="D148" t="s">
        <v>2743</v>
      </c>
      <c r="E148" t="s">
        <v>1008</v>
      </c>
      <c r="F148" t="s">
        <v>1009</v>
      </c>
      <c r="G148" t="s">
        <v>1010</v>
      </c>
      <c r="H148" t="s">
        <v>44</v>
      </c>
      <c r="I148" t="s">
        <v>56</v>
      </c>
      <c r="J148" t="s">
        <v>2153</v>
      </c>
      <c r="K148" t="s">
        <v>2219</v>
      </c>
      <c r="L148" t="s">
        <v>2539</v>
      </c>
      <c r="M148" t="str">
        <f t="shared" si="8"/>
        <v>CB 07.06.07</v>
      </c>
    </row>
    <row r="149" spans="1:13" x14ac:dyDescent="0.25">
      <c r="A149" t="s">
        <v>1018</v>
      </c>
      <c r="B149" t="s">
        <v>1739</v>
      </c>
      <c r="C149">
        <v>147</v>
      </c>
      <c r="D149" t="s">
        <v>2744</v>
      </c>
      <c r="E149" t="s">
        <v>1018</v>
      </c>
      <c r="F149" t="s">
        <v>1019</v>
      </c>
      <c r="G149" t="s">
        <v>1020</v>
      </c>
      <c r="H149" t="s">
        <v>44</v>
      </c>
      <c r="I149" t="s">
        <v>240</v>
      </c>
      <c r="J149" t="s">
        <v>2457</v>
      </c>
      <c r="K149" t="s">
        <v>2458</v>
      </c>
      <c r="L149" t="s">
        <v>2539</v>
      </c>
      <c r="M149" t="str">
        <f t="shared" si="8"/>
        <v>CB 07.07.01</v>
      </c>
    </row>
    <row r="150" spans="1:13" x14ac:dyDescent="0.25">
      <c r="A150" t="s">
        <v>1033</v>
      </c>
      <c r="B150" t="s">
        <v>1739</v>
      </c>
      <c r="C150">
        <v>148</v>
      </c>
      <c r="D150" t="s">
        <v>2745</v>
      </c>
      <c r="E150" t="s">
        <v>1033</v>
      </c>
      <c r="F150" t="s">
        <v>2606</v>
      </c>
      <c r="G150" t="s">
        <v>1034</v>
      </c>
      <c r="H150" t="s">
        <v>126</v>
      </c>
      <c r="I150" t="s">
        <v>229</v>
      </c>
      <c r="J150" t="s">
        <v>2210</v>
      </c>
      <c r="L150" t="s">
        <v>2539</v>
      </c>
      <c r="M150" t="str">
        <f t="shared" si="8"/>
        <v>CB 07.07.02</v>
      </c>
    </row>
    <row r="151" spans="1:13" x14ac:dyDescent="0.25">
      <c r="A151" t="s">
        <v>1042</v>
      </c>
      <c r="B151" t="s">
        <v>1739</v>
      </c>
      <c r="C151">
        <v>149</v>
      </c>
      <c r="D151" t="s">
        <v>2746</v>
      </c>
      <c r="E151" t="s">
        <v>1042</v>
      </c>
      <c r="F151" t="s">
        <v>2607</v>
      </c>
      <c r="G151" t="s">
        <v>1043</v>
      </c>
      <c r="H151" t="s">
        <v>126</v>
      </c>
      <c r="I151" t="s">
        <v>229</v>
      </c>
      <c r="J151" t="s">
        <v>2210</v>
      </c>
      <c r="M151" t="str">
        <f t="shared" si="8"/>
        <v>CB 07.07.03</v>
      </c>
    </row>
    <row r="152" spans="1:13" x14ac:dyDescent="0.25">
      <c r="A152" t="s">
        <v>1021</v>
      </c>
      <c r="B152" t="s">
        <v>1739</v>
      </c>
      <c r="C152">
        <v>150</v>
      </c>
      <c r="D152" t="s">
        <v>2747</v>
      </c>
      <c r="E152" t="s">
        <v>1021</v>
      </c>
      <c r="F152" t="s">
        <v>2608</v>
      </c>
      <c r="G152" t="s">
        <v>2459</v>
      </c>
      <c r="H152" t="s">
        <v>126</v>
      </c>
      <c r="I152" t="s">
        <v>229</v>
      </c>
      <c r="J152" t="s">
        <v>2210</v>
      </c>
      <c r="M152" t="str">
        <f t="shared" si="8"/>
        <v>CB 07.07.04</v>
      </c>
    </row>
    <row r="153" spans="1:13" x14ac:dyDescent="0.25">
      <c r="A153" t="s">
        <v>1046</v>
      </c>
      <c r="B153" t="s">
        <v>1739</v>
      </c>
      <c r="C153">
        <v>151</v>
      </c>
      <c r="D153" t="s">
        <v>2748</v>
      </c>
      <c r="E153" t="s">
        <v>1046</v>
      </c>
      <c r="F153" t="s">
        <v>2609</v>
      </c>
      <c r="G153" t="s">
        <v>1047</v>
      </c>
      <c r="H153" t="s">
        <v>126</v>
      </c>
      <c r="I153" t="s">
        <v>229</v>
      </c>
      <c r="J153" t="s">
        <v>2210</v>
      </c>
      <c r="M153" t="str">
        <f t="shared" si="8"/>
        <v>CB 07.07.05</v>
      </c>
    </row>
    <row r="154" spans="1:13" x14ac:dyDescent="0.25">
      <c r="A154" t="s">
        <v>1022</v>
      </c>
      <c r="B154" t="s">
        <v>1739</v>
      </c>
      <c r="C154">
        <v>152</v>
      </c>
      <c r="D154" t="s">
        <v>2749</v>
      </c>
      <c r="E154" t="s">
        <v>1022</v>
      </c>
      <c r="F154" t="s">
        <v>2610</v>
      </c>
      <c r="G154" t="s">
        <v>2460</v>
      </c>
      <c r="H154" t="s">
        <v>126</v>
      </c>
      <c r="I154" t="s">
        <v>229</v>
      </c>
      <c r="J154" t="s">
        <v>2210</v>
      </c>
      <c r="M154" t="str">
        <f t="shared" si="8"/>
        <v>CB 07.07.06</v>
      </c>
    </row>
    <row r="155" spans="1:13" x14ac:dyDescent="0.25">
      <c r="A155" t="s">
        <v>1050</v>
      </c>
      <c r="B155" t="s">
        <v>1739</v>
      </c>
      <c r="C155">
        <v>153</v>
      </c>
      <c r="D155" t="s">
        <v>2750</v>
      </c>
      <c r="E155" t="s">
        <v>1050</v>
      </c>
      <c r="F155" t="s">
        <v>1051</v>
      </c>
      <c r="G155" t="s">
        <v>1052</v>
      </c>
      <c r="H155" t="s">
        <v>126</v>
      </c>
      <c r="I155" t="s">
        <v>229</v>
      </c>
      <c r="J155" t="s">
        <v>2210</v>
      </c>
      <c r="L155" t="s">
        <v>2539</v>
      </c>
      <c r="M155" t="str">
        <f t="shared" si="8"/>
        <v>CB 07.07.07</v>
      </c>
    </row>
    <row r="156" spans="1:13" x14ac:dyDescent="0.25">
      <c r="A156" t="s">
        <v>1053</v>
      </c>
      <c r="B156" t="s">
        <v>1739</v>
      </c>
      <c r="C156">
        <v>154</v>
      </c>
      <c r="D156" t="s">
        <v>2751</v>
      </c>
      <c r="E156" t="s">
        <v>1053</v>
      </c>
      <c r="F156" t="s">
        <v>1054</v>
      </c>
      <c r="G156" t="s">
        <v>2467</v>
      </c>
      <c r="H156" t="s">
        <v>126</v>
      </c>
      <c r="I156" t="s">
        <v>229</v>
      </c>
      <c r="J156" t="s">
        <v>2210</v>
      </c>
      <c r="M156" t="str">
        <f t="shared" si="8"/>
        <v>CB 07.07.08</v>
      </c>
    </row>
    <row r="157" spans="1:13" x14ac:dyDescent="0.25">
      <c r="A157" t="s">
        <v>1055</v>
      </c>
      <c r="B157" t="s">
        <v>1739</v>
      </c>
      <c r="C157">
        <v>155</v>
      </c>
      <c r="D157" t="s">
        <v>2752</v>
      </c>
      <c r="E157" t="s">
        <v>1055</v>
      </c>
      <c r="F157" t="s">
        <v>1056</v>
      </c>
      <c r="G157" t="s">
        <v>2468</v>
      </c>
      <c r="H157" t="s">
        <v>126</v>
      </c>
      <c r="I157" t="s">
        <v>229</v>
      </c>
      <c r="J157" t="s">
        <v>2210</v>
      </c>
      <c r="M157" t="str">
        <f t="shared" si="8"/>
        <v>CB 07.07.09</v>
      </c>
    </row>
    <row r="158" spans="1:13" x14ac:dyDescent="0.25">
      <c r="A158" t="s">
        <v>1023</v>
      </c>
      <c r="B158" t="s">
        <v>1739</v>
      </c>
      <c r="C158">
        <v>156</v>
      </c>
      <c r="D158" t="s">
        <v>2753</v>
      </c>
      <c r="E158" t="s">
        <v>1023</v>
      </c>
      <c r="F158" t="s">
        <v>1024</v>
      </c>
      <c r="G158" t="s">
        <v>1025</v>
      </c>
      <c r="H158" t="s">
        <v>126</v>
      </c>
      <c r="I158" t="s">
        <v>61</v>
      </c>
      <c r="J158" t="s">
        <v>2461</v>
      </c>
      <c r="K158" t="s">
        <v>2462</v>
      </c>
      <c r="M158" t="str">
        <f t="shared" si="8"/>
        <v>CB 07.07.01</v>
      </c>
    </row>
    <row r="159" spans="1:13" x14ac:dyDescent="0.25">
      <c r="A159" t="s">
        <v>1026</v>
      </c>
      <c r="B159" t="s">
        <v>1739</v>
      </c>
      <c r="C159">
        <v>157</v>
      </c>
      <c r="D159" t="s">
        <v>2754</v>
      </c>
      <c r="E159" t="s">
        <v>1026</v>
      </c>
      <c r="F159" t="s">
        <v>2463</v>
      </c>
      <c r="G159" t="s">
        <v>1027</v>
      </c>
      <c r="H159" t="s">
        <v>126</v>
      </c>
      <c r="I159" t="s">
        <v>953</v>
      </c>
      <c r="J159" t="s">
        <v>2464</v>
      </c>
      <c r="K159" t="s">
        <v>2465</v>
      </c>
      <c r="M159" t="str">
        <f t="shared" si="8"/>
        <v>CB 07.07.01</v>
      </c>
    </row>
    <row r="160" spans="1:13" x14ac:dyDescent="0.25">
      <c r="A160" t="s">
        <v>1037</v>
      </c>
      <c r="B160" t="s">
        <v>1739</v>
      </c>
      <c r="C160">
        <v>158</v>
      </c>
      <c r="D160" t="s">
        <v>2755</v>
      </c>
      <c r="E160" t="s">
        <v>1037</v>
      </c>
      <c r="F160" t="s">
        <v>1038</v>
      </c>
      <c r="G160" t="s">
        <v>1039</v>
      </c>
      <c r="H160" t="s">
        <v>126</v>
      </c>
      <c r="I160" t="s">
        <v>229</v>
      </c>
      <c r="J160" t="s">
        <v>2210</v>
      </c>
      <c r="M160" t="str">
        <f t="shared" si="8"/>
        <v>CB 07.07.01</v>
      </c>
    </row>
    <row r="161" spans="1:13" x14ac:dyDescent="0.25">
      <c r="A161" t="s">
        <v>127</v>
      </c>
      <c r="B161" t="s">
        <v>1739</v>
      </c>
      <c r="C161">
        <v>159</v>
      </c>
      <c r="D161" t="s">
        <v>2756</v>
      </c>
      <c r="E161" t="s">
        <v>127</v>
      </c>
      <c r="F161" t="s">
        <v>128</v>
      </c>
      <c r="G161" t="s">
        <v>2163</v>
      </c>
      <c r="H161" t="s">
        <v>126</v>
      </c>
      <c r="I161" t="s">
        <v>200</v>
      </c>
      <c r="J161" t="s">
        <v>2164</v>
      </c>
      <c r="K161" t="s">
        <v>2165</v>
      </c>
      <c r="M161" t="str">
        <f t="shared" si="8"/>
        <v>CB 07.07.01</v>
      </c>
    </row>
    <row r="162" spans="1:13" x14ac:dyDescent="0.25">
      <c r="A162" t="s">
        <v>1070</v>
      </c>
      <c r="B162" t="s">
        <v>1739</v>
      </c>
      <c r="C162">
        <v>160</v>
      </c>
      <c r="D162" t="s">
        <v>2757</v>
      </c>
      <c r="E162" t="s">
        <v>1070</v>
      </c>
      <c r="F162" t="s">
        <v>1071</v>
      </c>
      <c r="G162" t="s">
        <v>1072</v>
      </c>
      <c r="H162" t="s">
        <v>126</v>
      </c>
      <c r="I162" t="s">
        <v>229</v>
      </c>
      <c r="J162" t="s">
        <v>2210</v>
      </c>
      <c r="M162" t="str">
        <f t="shared" si="8"/>
        <v>CB 07.07.01</v>
      </c>
    </row>
    <row r="163" spans="1:13" x14ac:dyDescent="0.25">
      <c r="A163" t="s">
        <v>1075</v>
      </c>
      <c r="B163" t="s">
        <v>1739</v>
      </c>
      <c r="C163">
        <v>161</v>
      </c>
      <c r="D163" t="s">
        <v>2758</v>
      </c>
      <c r="E163" t="s">
        <v>1075</v>
      </c>
      <c r="F163" t="s">
        <v>1076</v>
      </c>
      <c r="G163" t="s">
        <v>1077</v>
      </c>
      <c r="H163" t="s">
        <v>126</v>
      </c>
      <c r="I163" t="s">
        <v>229</v>
      </c>
      <c r="J163" t="s">
        <v>2210</v>
      </c>
      <c r="L163" t="s">
        <v>2539</v>
      </c>
      <c r="M163" t="str">
        <f t="shared" si="8"/>
        <v>CB 07.07.01</v>
      </c>
    </row>
    <row r="164" spans="1:13" x14ac:dyDescent="0.25">
      <c r="A164" t="s">
        <v>1059</v>
      </c>
      <c r="B164" t="s">
        <v>2014</v>
      </c>
      <c r="C164">
        <v>162</v>
      </c>
      <c r="D164" t="s">
        <v>2759</v>
      </c>
      <c r="E164" t="s">
        <v>1059</v>
      </c>
      <c r="F164" t="s">
        <v>1060</v>
      </c>
      <c r="G164" t="s">
        <v>1061</v>
      </c>
      <c r="H164" t="s">
        <v>126</v>
      </c>
      <c r="I164" t="s">
        <v>153</v>
      </c>
      <c r="J164" t="s">
        <v>2469</v>
      </c>
      <c r="M164" t="str">
        <f t="shared" si="8"/>
        <v>CB 07.08.01</v>
      </c>
    </row>
    <row r="165" spans="1:13" x14ac:dyDescent="0.25">
      <c r="A165" t="s">
        <v>1088</v>
      </c>
      <c r="B165" t="s">
        <v>2014</v>
      </c>
      <c r="C165">
        <v>163</v>
      </c>
      <c r="D165" t="s">
        <v>2760</v>
      </c>
      <c r="E165" t="s">
        <v>1088</v>
      </c>
      <c r="F165" t="s">
        <v>1089</v>
      </c>
      <c r="G165" t="s">
        <v>1090</v>
      </c>
      <c r="H165" t="s">
        <v>44</v>
      </c>
      <c r="I165" t="s">
        <v>1086</v>
      </c>
      <c r="J165" t="s">
        <v>2472</v>
      </c>
      <c r="K165" t="s">
        <v>2473</v>
      </c>
      <c r="M165" t="str">
        <f t="shared" si="8"/>
        <v>CB 07.08.02</v>
      </c>
    </row>
    <row r="166" spans="1:13" x14ac:dyDescent="0.25">
      <c r="A166" t="s">
        <v>1081</v>
      </c>
      <c r="B166" t="s">
        <v>2014</v>
      </c>
      <c r="C166">
        <v>164</v>
      </c>
      <c r="D166" t="s">
        <v>2761</v>
      </c>
      <c r="E166" t="s">
        <v>1081</v>
      </c>
      <c r="F166" t="s">
        <v>1082</v>
      </c>
      <c r="G166" t="s">
        <v>1083</v>
      </c>
      <c r="H166" t="s">
        <v>126</v>
      </c>
      <c r="I166" t="s">
        <v>709</v>
      </c>
      <c r="J166" t="s">
        <v>2471</v>
      </c>
      <c r="M166" t="str">
        <f t="shared" si="8"/>
        <v>CB 07.08.03</v>
      </c>
    </row>
    <row r="167" spans="1:13" x14ac:dyDescent="0.25">
      <c r="A167" t="s">
        <v>1065</v>
      </c>
      <c r="B167" t="s">
        <v>2014</v>
      </c>
      <c r="C167">
        <v>165</v>
      </c>
      <c r="D167" t="s">
        <v>2762</v>
      </c>
      <c r="E167" t="s">
        <v>1065</v>
      </c>
      <c r="F167" t="s">
        <v>1066</v>
      </c>
      <c r="G167" t="s">
        <v>1067</v>
      </c>
      <c r="H167" t="s">
        <v>126</v>
      </c>
      <c r="I167" t="s">
        <v>1064</v>
      </c>
      <c r="J167" t="s">
        <v>2470</v>
      </c>
      <c r="L167" t="s">
        <v>2539</v>
      </c>
      <c r="M167" t="str">
        <f t="shared" si="8"/>
        <v>CB 07.08.04</v>
      </c>
    </row>
    <row r="168" spans="1:13" x14ac:dyDescent="0.25">
      <c r="A168" t="s">
        <v>938</v>
      </c>
      <c r="B168" t="s">
        <v>1978</v>
      </c>
      <c r="C168">
        <v>166</v>
      </c>
      <c r="D168" t="s">
        <v>2763</v>
      </c>
      <c r="E168" t="s">
        <v>938</v>
      </c>
      <c r="F168" t="s">
        <v>939</v>
      </c>
      <c r="G168" t="s">
        <v>940</v>
      </c>
      <c r="H168" t="s">
        <v>44</v>
      </c>
      <c r="I168" t="s">
        <v>709</v>
      </c>
      <c r="J168" t="s">
        <v>2434</v>
      </c>
      <c r="K168" t="s">
        <v>2435</v>
      </c>
      <c r="L168" t="s">
        <v>2539</v>
      </c>
      <c r="M168" t="str">
        <f t="shared" si="8"/>
        <v>CB 07.09.01</v>
      </c>
    </row>
    <row r="169" spans="1:13" x14ac:dyDescent="0.25">
      <c r="A169" t="s">
        <v>943</v>
      </c>
      <c r="B169" t="s">
        <v>1978</v>
      </c>
      <c r="C169">
        <v>167</v>
      </c>
      <c r="D169" t="s">
        <v>2764</v>
      </c>
      <c r="E169" t="s">
        <v>943</v>
      </c>
      <c r="F169" t="s">
        <v>944</v>
      </c>
      <c r="G169" t="s">
        <v>945</v>
      </c>
      <c r="H169" t="s">
        <v>126</v>
      </c>
      <c r="I169" t="s">
        <v>2225</v>
      </c>
      <c r="J169" t="s">
        <v>2210</v>
      </c>
      <c r="L169" t="s">
        <v>2539</v>
      </c>
      <c r="M169" t="str">
        <f t="shared" si="8"/>
        <v>CB 07.09.02</v>
      </c>
    </row>
    <row r="170" spans="1:13" x14ac:dyDescent="0.25">
      <c r="A170" t="s">
        <v>948</v>
      </c>
      <c r="B170" t="s">
        <v>1978</v>
      </c>
      <c r="C170">
        <v>168</v>
      </c>
      <c r="D170" t="s">
        <v>2765</v>
      </c>
      <c r="E170" t="s">
        <v>948</v>
      </c>
      <c r="F170" t="s">
        <v>949</v>
      </c>
      <c r="G170" t="s">
        <v>950</v>
      </c>
      <c r="H170" t="s">
        <v>126</v>
      </c>
      <c r="I170" t="s">
        <v>229</v>
      </c>
      <c r="J170" t="s">
        <v>2210</v>
      </c>
      <c r="L170" t="s">
        <v>2539</v>
      </c>
      <c r="M170" t="str">
        <f t="shared" si="8"/>
        <v>CB 07.09.03</v>
      </c>
    </row>
    <row r="171" spans="1:13" x14ac:dyDescent="0.25">
      <c r="A171" t="s">
        <v>955</v>
      </c>
      <c r="B171" t="s">
        <v>1978</v>
      </c>
      <c r="C171">
        <v>169</v>
      </c>
      <c r="D171" t="s">
        <v>2766</v>
      </c>
      <c r="E171" t="s">
        <v>955</v>
      </c>
      <c r="F171" t="s">
        <v>956</v>
      </c>
      <c r="G171" t="s">
        <v>957</v>
      </c>
      <c r="H171" t="s">
        <v>126</v>
      </c>
      <c r="I171" t="s">
        <v>953</v>
      </c>
      <c r="J171" t="s">
        <v>2436</v>
      </c>
      <c r="L171" t="s">
        <v>2539</v>
      </c>
      <c r="M171" t="str">
        <f t="shared" si="8"/>
        <v>CB 07.09.04</v>
      </c>
    </row>
    <row r="172" spans="1:13" x14ac:dyDescent="0.25">
      <c r="A172" t="s">
        <v>961</v>
      </c>
      <c r="B172" t="s">
        <v>1978</v>
      </c>
      <c r="C172">
        <v>170</v>
      </c>
      <c r="D172" t="s">
        <v>2767</v>
      </c>
      <c r="E172" t="s">
        <v>961</v>
      </c>
      <c r="F172" t="s">
        <v>962</v>
      </c>
      <c r="G172" t="s">
        <v>963</v>
      </c>
      <c r="H172" t="s">
        <v>126</v>
      </c>
      <c r="I172" t="s">
        <v>217</v>
      </c>
      <c r="J172" t="s">
        <v>2437</v>
      </c>
      <c r="K172" t="s">
        <v>2438</v>
      </c>
      <c r="L172" t="s">
        <v>2539</v>
      </c>
      <c r="M172" t="str">
        <f t="shared" si="8"/>
        <v>CB 07.09.05</v>
      </c>
    </row>
    <row r="173" spans="1:13" x14ac:dyDescent="0.25">
      <c r="A173" t="s">
        <v>969</v>
      </c>
      <c r="B173" t="s">
        <v>1978</v>
      </c>
      <c r="C173">
        <v>171</v>
      </c>
      <c r="D173" t="s">
        <v>2768</v>
      </c>
      <c r="E173" t="s">
        <v>969</v>
      </c>
      <c r="F173" t="s">
        <v>970</v>
      </c>
      <c r="G173" t="s">
        <v>971</v>
      </c>
      <c r="H173" t="s">
        <v>44</v>
      </c>
      <c r="I173" t="s">
        <v>966</v>
      </c>
      <c r="J173" t="s">
        <v>2439</v>
      </c>
      <c r="K173" t="s">
        <v>2440</v>
      </c>
      <c r="L173" t="s">
        <v>2539</v>
      </c>
      <c r="M173" t="str">
        <f t="shared" si="8"/>
        <v>CB 07.09.06</v>
      </c>
    </row>
    <row r="174" spans="1:13" x14ac:dyDescent="0.25">
      <c r="A174" t="s">
        <v>974</v>
      </c>
      <c r="B174" t="s">
        <v>1985</v>
      </c>
      <c r="C174">
        <v>172</v>
      </c>
      <c r="D174" t="s">
        <v>2769</v>
      </c>
      <c r="E174" t="s">
        <v>974</v>
      </c>
      <c r="F174" t="s">
        <v>975</v>
      </c>
      <c r="G174" t="s">
        <v>976</v>
      </c>
      <c r="H174" t="s">
        <v>126</v>
      </c>
      <c r="I174" t="s">
        <v>953</v>
      </c>
      <c r="J174" t="s">
        <v>2441</v>
      </c>
      <c r="L174" t="s">
        <v>2539</v>
      </c>
      <c r="M174" t="str">
        <f t="shared" ref="M174:M179" si="9">LEFT(D174,2)&amp;" "&amp;TEXT(VALUE(MID(D174,4,1)),"00")&amp;"."&amp;TEXT(VALUE(MID(D174,6,1)),"00")</f>
        <v>CB 07.01</v>
      </c>
    </row>
    <row r="175" spans="1:13" x14ac:dyDescent="0.25">
      <c r="A175" t="s">
        <v>1013</v>
      </c>
      <c r="B175" t="s">
        <v>1999</v>
      </c>
      <c r="C175">
        <v>173</v>
      </c>
      <c r="D175" t="s">
        <v>2770</v>
      </c>
      <c r="E175" t="s">
        <v>1013</v>
      </c>
      <c r="F175" t="s">
        <v>1014</v>
      </c>
      <c r="G175" t="s">
        <v>2454</v>
      </c>
      <c r="H175" t="s">
        <v>126</v>
      </c>
      <c r="I175" t="s">
        <v>623</v>
      </c>
      <c r="J175" t="s">
        <v>2455</v>
      </c>
      <c r="K175" t="s">
        <v>2456</v>
      </c>
      <c r="L175" t="s">
        <v>2539</v>
      </c>
      <c r="M175" t="str">
        <f t="shared" si="9"/>
        <v>CB 07.01</v>
      </c>
    </row>
    <row r="176" spans="1:13" x14ac:dyDescent="0.25">
      <c r="A176" t="s">
        <v>218</v>
      </c>
      <c r="B176" t="s">
        <v>1769</v>
      </c>
      <c r="C176">
        <v>174</v>
      </c>
      <c r="D176" t="s">
        <v>2771</v>
      </c>
      <c r="E176" t="s">
        <v>218</v>
      </c>
      <c r="F176" t="s">
        <v>219</v>
      </c>
      <c r="G176" t="s">
        <v>2202</v>
      </c>
      <c r="H176" t="s">
        <v>126</v>
      </c>
      <c r="I176" t="s">
        <v>217</v>
      </c>
      <c r="J176" t="s">
        <v>2203</v>
      </c>
      <c r="K176" t="s">
        <v>2204</v>
      </c>
      <c r="L176" t="s">
        <v>2539</v>
      </c>
      <c r="M176" t="str">
        <f t="shared" si="9"/>
        <v>CB 08.01</v>
      </c>
    </row>
    <row r="177" spans="1:13" x14ac:dyDescent="0.25">
      <c r="A177" t="s">
        <v>220</v>
      </c>
      <c r="B177" t="s">
        <v>1769</v>
      </c>
      <c r="C177">
        <v>175</v>
      </c>
      <c r="D177" t="s">
        <v>2772</v>
      </c>
      <c r="E177" t="s">
        <v>220</v>
      </c>
      <c r="F177" t="s">
        <v>221</v>
      </c>
      <c r="G177" t="s">
        <v>222</v>
      </c>
      <c r="H177" t="s">
        <v>126</v>
      </c>
      <c r="I177" t="s">
        <v>217</v>
      </c>
      <c r="J177" t="s">
        <v>2205</v>
      </c>
      <c r="K177" t="s">
        <v>2206</v>
      </c>
      <c r="M177" t="str">
        <f t="shared" si="9"/>
        <v>CB 08.02</v>
      </c>
    </row>
    <row r="178" spans="1:13" x14ac:dyDescent="0.25">
      <c r="A178" t="s">
        <v>223</v>
      </c>
      <c r="B178" t="s">
        <v>1769</v>
      </c>
      <c r="C178">
        <v>176</v>
      </c>
      <c r="D178" t="s">
        <v>2773</v>
      </c>
      <c r="E178" t="s">
        <v>223</v>
      </c>
      <c r="F178" t="s">
        <v>224</v>
      </c>
      <c r="G178" t="s">
        <v>225</v>
      </c>
      <c r="H178" t="s">
        <v>226</v>
      </c>
      <c r="I178" t="s">
        <v>551</v>
      </c>
      <c r="J178" t="s">
        <v>2207</v>
      </c>
      <c r="M178" t="str">
        <f t="shared" si="9"/>
        <v>CB 08.03</v>
      </c>
    </row>
    <row r="179" spans="1:13" x14ac:dyDescent="0.25">
      <c r="A179" t="s">
        <v>231</v>
      </c>
      <c r="B179" t="s">
        <v>1769</v>
      </c>
      <c r="C179">
        <v>177</v>
      </c>
      <c r="D179" t="s">
        <v>2774</v>
      </c>
      <c r="E179" t="s">
        <v>231</v>
      </c>
      <c r="F179" t="s">
        <v>2208</v>
      </c>
      <c r="G179" t="s">
        <v>2209</v>
      </c>
      <c r="H179" t="s">
        <v>126</v>
      </c>
      <c r="I179" t="s">
        <v>229</v>
      </c>
      <c r="J179" t="s">
        <v>2210</v>
      </c>
      <c r="M179" t="str">
        <f t="shared" si="9"/>
        <v>CB 08.04</v>
      </c>
    </row>
    <row r="180" spans="1:13" x14ac:dyDescent="0.25">
      <c r="A180" t="s">
        <v>421</v>
      </c>
      <c r="B180" t="s">
        <v>1826</v>
      </c>
      <c r="C180">
        <v>178</v>
      </c>
      <c r="D180" t="s">
        <v>2775</v>
      </c>
      <c r="E180" t="s">
        <v>421</v>
      </c>
      <c r="F180" t="s">
        <v>422</v>
      </c>
      <c r="G180" t="s">
        <v>423</v>
      </c>
      <c r="H180" t="s">
        <v>44</v>
      </c>
      <c r="I180" t="s">
        <v>737</v>
      </c>
      <c r="J180" t="s">
        <v>2294</v>
      </c>
      <c r="K180" t="s">
        <v>2219</v>
      </c>
      <c r="L180" t="s">
        <v>2539</v>
      </c>
      <c r="M180" t="str">
        <f>LEFT(D180,2)&amp;" "&amp;TEXT(VALUE(MID(D180,4,1)),"00")&amp;"."&amp;TEXT(VALUE(MID(D180,6,1)),"00")&amp;"."&amp;TEXT(VALUE(MID(D180,8,1)),"00")</f>
        <v>FV 01.01.01</v>
      </c>
    </row>
    <row r="181" spans="1:13" x14ac:dyDescent="0.25">
      <c r="A181" t="s">
        <v>428</v>
      </c>
      <c r="B181" t="s">
        <v>1826</v>
      </c>
      <c r="C181">
        <v>179</v>
      </c>
      <c r="D181" t="s">
        <v>2776</v>
      </c>
      <c r="E181" t="s">
        <v>428</v>
      </c>
      <c r="F181" t="s">
        <v>2299</v>
      </c>
      <c r="G181" t="s">
        <v>429</v>
      </c>
      <c r="H181" t="s">
        <v>44</v>
      </c>
      <c r="I181" t="s">
        <v>333</v>
      </c>
      <c r="J181" t="s">
        <v>2300</v>
      </c>
      <c r="K181" t="s">
        <v>2298</v>
      </c>
      <c r="L181" t="s">
        <v>2539</v>
      </c>
      <c r="M181" t="str">
        <f>LEFT(D181,2)&amp;" "&amp;TEXT(VALUE(MID(D181,4,1)),"00")&amp;"."&amp;TEXT(VALUE(MID(D181,6,1)),"00")&amp;"."&amp;TEXT(VALUE(MID(D181,8,1)),"00")</f>
        <v>FV 01.01.02</v>
      </c>
    </row>
    <row r="182" spans="1:13" x14ac:dyDescent="0.25">
      <c r="A182" t="s">
        <v>627</v>
      </c>
      <c r="B182" t="s">
        <v>1884</v>
      </c>
      <c r="C182">
        <v>180</v>
      </c>
      <c r="D182" t="s">
        <v>2777</v>
      </c>
      <c r="E182" t="s">
        <v>627</v>
      </c>
      <c r="F182" t="s">
        <v>628</v>
      </c>
      <c r="G182" t="s">
        <v>629</v>
      </c>
      <c r="H182" t="s">
        <v>126</v>
      </c>
      <c r="I182" t="s">
        <v>623</v>
      </c>
      <c r="J182" t="s">
        <v>2333</v>
      </c>
      <c r="K182" t="s">
        <v>2334</v>
      </c>
      <c r="L182" t="s">
        <v>2539</v>
      </c>
      <c r="M182" t="str">
        <f>LEFT(D182,2)&amp;" "&amp;TEXT(VALUE(MID(D182,4,1)),"00")&amp;"."&amp;TEXT(VALUE(MID(D182,6,1)),"00")&amp;"."&amp;TEXT(VALUE(MID(D182,8,1)),"00")</f>
        <v>FV 02.01.01</v>
      </c>
    </row>
    <row r="183" spans="1:13" x14ac:dyDescent="0.25">
      <c r="A183" t="s">
        <v>633</v>
      </c>
      <c r="B183" t="s">
        <v>1884</v>
      </c>
      <c r="C183">
        <v>181</v>
      </c>
      <c r="D183" t="s">
        <v>2778</v>
      </c>
      <c r="E183" t="s">
        <v>633</v>
      </c>
      <c r="F183" t="s">
        <v>634</v>
      </c>
      <c r="G183" t="s">
        <v>635</v>
      </c>
      <c r="H183" t="s">
        <v>126</v>
      </c>
      <c r="I183" t="s">
        <v>204</v>
      </c>
      <c r="J183" t="s">
        <v>2335</v>
      </c>
      <c r="L183" t="s">
        <v>2539</v>
      </c>
      <c r="M183" t="str">
        <f>LEFT(D183,2)&amp;" "&amp;TEXT(VALUE(MID(D183,4,1)),"00")&amp;"."&amp;TEXT(VALUE(MID(D183,6,1)),"00")&amp;"."&amp;TEXT(VALUE(MID(D183,8,1)),"00")</f>
        <v>FV 02.01.02</v>
      </c>
    </row>
    <row r="184" spans="1:13" x14ac:dyDescent="0.25">
      <c r="A184" t="s">
        <v>638</v>
      </c>
      <c r="B184" t="s">
        <v>1887</v>
      </c>
      <c r="C184">
        <v>182</v>
      </c>
      <c r="D184" t="s">
        <v>2779</v>
      </c>
      <c r="E184" t="s">
        <v>638</v>
      </c>
      <c r="F184" t="s">
        <v>639</v>
      </c>
      <c r="G184" t="s">
        <v>640</v>
      </c>
      <c r="H184" t="s">
        <v>226</v>
      </c>
      <c r="I184" t="s">
        <v>56</v>
      </c>
      <c r="J184" t="s">
        <v>2336</v>
      </c>
      <c r="L184" t="s">
        <v>2539</v>
      </c>
      <c r="M184" t="str">
        <f>LEFT(D184,2)&amp;" "&amp;TEXT(VALUE(MID(D184,4,1)),"00")&amp;"."&amp;TEXT(VALUE(MID(D184,6,1)),"00")</f>
        <v>FV 03.01</v>
      </c>
    </row>
    <row r="185" spans="1:13" x14ac:dyDescent="0.25">
      <c r="A185" t="s">
        <v>642</v>
      </c>
      <c r="B185" t="s">
        <v>1887</v>
      </c>
      <c r="C185">
        <v>183</v>
      </c>
      <c r="D185" t="s">
        <v>2780</v>
      </c>
      <c r="E185" t="s">
        <v>642</v>
      </c>
      <c r="F185" t="s">
        <v>2337</v>
      </c>
      <c r="G185" t="s">
        <v>643</v>
      </c>
      <c r="H185" t="s">
        <v>44</v>
      </c>
      <c r="I185" t="s">
        <v>56</v>
      </c>
      <c r="J185" t="s">
        <v>2335</v>
      </c>
      <c r="K185" t="s">
        <v>2338</v>
      </c>
      <c r="M185" t="str">
        <f>LEFT(D185,2)&amp;" "&amp;TEXT(VALUE(MID(D185,4,1)),"00")&amp;"."&amp;TEXT(VALUE(MID(D185,6,1)),"00")</f>
        <v>FV 03.02</v>
      </c>
    </row>
    <row r="186" spans="1:13" x14ac:dyDescent="0.25">
      <c r="A186" t="s">
        <v>647</v>
      </c>
      <c r="B186" t="s">
        <v>1887</v>
      </c>
      <c r="C186">
        <v>184</v>
      </c>
      <c r="D186" t="s">
        <v>2781</v>
      </c>
      <c r="E186" t="s">
        <v>647</v>
      </c>
      <c r="F186" t="s">
        <v>648</v>
      </c>
      <c r="G186" t="s">
        <v>649</v>
      </c>
      <c r="H186" t="s">
        <v>126</v>
      </c>
      <c r="I186" t="s">
        <v>56</v>
      </c>
      <c r="J186" t="s">
        <v>2339</v>
      </c>
      <c r="M186" t="str">
        <f>LEFT(D186,2)&amp;" "&amp;TEXT(VALUE(MID(D186,4,1)),"00")&amp;"."&amp;TEXT(VALUE(MID(D186,6,1)),"00")</f>
        <v>FV 03.03</v>
      </c>
    </row>
    <row r="187" spans="1:13" x14ac:dyDescent="0.25">
      <c r="A187" t="s">
        <v>733</v>
      </c>
      <c r="B187" t="s">
        <v>1763</v>
      </c>
      <c r="C187">
        <v>185</v>
      </c>
      <c r="D187" t="s">
        <v>2782</v>
      </c>
      <c r="E187" t="s">
        <v>733</v>
      </c>
      <c r="F187" t="s">
        <v>734</v>
      </c>
      <c r="G187" t="s">
        <v>735</v>
      </c>
      <c r="H187" t="s">
        <v>44</v>
      </c>
      <c r="I187" t="s">
        <v>2232</v>
      </c>
      <c r="J187" t="s">
        <v>2357</v>
      </c>
      <c r="K187" t="s">
        <v>2358</v>
      </c>
      <c r="L187" t="s">
        <v>2539</v>
      </c>
      <c r="M187" t="str">
        <f t="shared" ref="M187:M238" si="10">LEFT(D187,2)&amp;" "&amp;TEXT(VALUE(MID(D187,4,1)),"00")&amp;"."&amp;TEXT(VALUE(MID(D187,6,1)),"00")&amp;"."&amp;TEXT(VALUE(MID(D187,8,1)),"00")</f>
        <v>FV 04.01.01</v>
      </c>
    </row>
    <row r="188" spans="1:13" x14ac:dyDescent="0.25">
      <c r="A188" t="s">
        <v>778</v>
      </c>
      <c r="B188" t="s">
        <v>1763</v>
      </c>
      <c r="C188">
        <v>186</v>
      </c>
      <c r="D188" t="s">
        <v>2868</v>
      </c>
      <c r="E188" t="s">
        <v>778</v>
      </c>
      <c r="F188" t="s">
        <v>2370</v>
      </c>
      <c r="G188" t="s">
        <v>2371</v>
      </c>
      <c r="H188" t="s">
        <v>44</v>
      </c>
      <c r="I188" t="s">
        <v>204</v>
      </c>
      <c r="J188" t="s">
        <v>2372</v>
      </c>
      <c r="K188" t="s">
        <v>2373</v>
      </c>
      <c r="M188" t="str">
        <f t="shared" si="10"/>
        <v>FV 04.01.02</v>
      </c>
    </row>
    <row r="189" spans="1:13" x14ac:dyDescent="0.25">
      <c r="A189" t="s">
        <v>779</v>
      </c>
      <c r="B189" t="s">
        <v>1763</v>
      </c>
      <c r="C189">
        <v>187</v>
      </c>
      <c r="D189" t="s">
        <v>2869</v>
      </c>
      <c r="E189" t="s">
        <v>779</v>
      </c>
      <c r="F189" t="s">
        <v>780</v>
      </c>
      <c r="G189" t="s">
        <v>781</v>
      </c>
      <c r="H189" t="s">
        <v>44</v>
      </c>
      <c r="I189" t="s">
        <v>204</v>
      </c>
      <c r="J189" t="s">
        <v>2374</v>
      </c>
      <c r="K189" t="s">
        <v>2373</v>
      </c>
      <c r="M189" t="str">
        <f t="shared" si="10"/>
        <v>FV 04.01.02</v>
      </c>
    </row>
    <row r="190" spans="1:13" x14ac:dyDescent="0.25">
      <c r="A190" t="s">
        <v>796</v>
      </c>
      <c r="B190" t="s">
        <v>1763</v>
      </c>
      <c r="C190">
        <v>188</v>
      </c>
      <c r="D190" t="s">
        <v>2783</v>
      </c>
      <c r="E190" t="s">
        <v>796</v>
      </c>
      <c r="F190" t="s">
        <v>797</v>
      </c>
      <c r="G190" t="s">
        <v>798</v>
      </c>
      <c r="H190" t="s">
        <v>44</v>
      </c>
      <c r="I190" t="s">
        <v>783</v>
      </c>
      <c r="J190" t="s">
        <v>2377</v>
      </c>
      <c r="K190" t="s">
        <v>2378</v>
      </c>
      <c r="L190" t="s">
        <v>2539</v>
      </c>
      <c r="M190" t="str">
        <f t="shared" si="10"/>
        <v>FV 04.01.03</v>
      </c>
    </row>
    <row r="191" spans="1:13" x14ac:dyDescent="0.25">
      <c r="A191" t="s">
        <v>211</v>
      </c>
      <c r="B191" t="s">
        <v>1763</v>
      </c>
      <c r="C191">
        <v>189</v>
      </c>
      <c r="D191" t="s">
        <v>2784</v>
      </c>
      <c r="E191" t="s">
        <v>211</v>
      </c>
      <c r="F191" t="s">
        <v>2198</v>
      </c>
      <c r="G191" t="s">
        <v>212</v>
      </c>
      <c r="H191" t="s">
        <v>126</v>
      </c>
      <c r="I191" t="s">
        <v>56</v>
      </c>
      <c r="J191" t="s">
        <v>2199</v>
      </c>
      <c r="K191" t="s">
        <v>2200</v>
      </c>
      <c r="L191" t="s">
        <v>2539</v>
      </c>
      <c r="M191" t="str">
        <f t="shared" si="10"/>
        <v>FV 04.01.04</v>
      </c>
    </row>
    <row r="192" spans="1:13" x14ac:dyDescent="0.25">
      <c r="A192" t="s">
        <v>704</v>
      </c>
      <c r="B192" t="s">
        <v>1909</v>
      </c>
      <c r="C192">
        <v>190</v>
      </c>
      <c r="D192" t="s">
        <v>2785</v>
      </c>
      <c r="E192" t="s">
        <v>704</v>
      </c>
      <c r="F192" t="s">
        <v>705</v>
      </c>
      <c r="G192" t="s">
        <v>706</v>
      </c>
      <c r="H192" t="s">
        <v>44</v>
      </c>
      <c r="I192" t="s">
        <v>701</v>
      </c>
      <c r="J192" t="s">
        <v>2350</v>
      </c>
      <c r="K192" t="s">
        <v>2351</v>
      </c>
      <c r="L192" t="s">
        <v>2539</v>
      </c>
      <c r="M192" t="str">
        <f t="shared" si="10"/>
        <v>FV 04.02.01</v>
      </c>
    </row>
    <row r="193" spans="1:13" x14ac:dyDescent="0.25">
      <c r="A193" t="s">
        <v>316</v>
      </c>
      <c r="B193" t="s">
        <v>1803</v>
      </c>
      <c r="C193">
        <v>191</v>
      </c>
      <c r="D193" t="s">
        <v>2786</v>
      </c>
      <c r="E193" t="s">
        <v>316</v>
      </c>
      <c r="F193" t="s">
        <v>317</v>
      </c>
      <c r="G193" t="s">
        <v>2262</v>
      </c>
      <c r="H193" t="s">
        <v>126</v>
      </c>
      <c r="I193" t="s">
        <v>229</v>
      </c>
      <c r="J193" t="s">
        <v>2263</v>
      </c>
      <c r="M193" t="str">
        <f t="shared" si="10"/>
        <v>FV 04.03.01</v>
      </c>
    </row>
    <row r="194" spans="1:13" x14ac:dyDescent="0.25">
      <c r="A194" t="s">
        <v>267</v>
      </c>
      <c r="B194" t="s">
        <v>1790</v>
      </c>
      <c r="C194">
        <v>192</v>
      </c>
      <c r="D194" t="s">
        <v>2787</v>
      </c>
      <c r="E194" t="s">
        <v>267</v>
      </c>
      <c r="F194" t="s">
        <v>268</v>
      </c>
      <c r="G194" t="s">
        <v>2231</v>
      </c>
      <c r="H194" t="s">
        <v>44</v>
      </c>
      <c r="I194" t="s">
        <v>2232</v>
      </c>
      <c r="J194" t="s">
        <v>2233</v>
      </c>
      <c r="K194" t="s">
        <v>2234</v>
      </c>
      <c r="L194" t="s">
        <v>2539</v>
      </c>
      <c r="M194" t="str">
        <f t="shared" si="10"/>
        <v>FV 05.01.01</v>
      </c>
    </row>
    <row r="195" spans="1:13" x14ac:dyDescent="0.25">
      <c r="A195" t="s">
        <v>278</v>
      </c>
      <c r="B195" t="s">
        <v>1790</v>
      </c>
      <c r="C195">
        <v>193</v>
      </c>
      <c r="D195" t="s">
        <v>2788</v>
      </c>
      <c r="E195" t="s">
        <v>278</v>
      </c>
      <c r="F195" t="s">
        <v>279</v>
      </c>
      <c r="G195" t="s">
        <v>2241</v>
      </c>
      <c r="H195" t="s">
        <v>44</v>
      </c>
      <c r="I195" t="s">
        <v>2242</v>
      </c>
      <c r="J195" t="s">
        <v>2243</v>
      </c>
      <c r="K195" t="s">
        <v>2219</v>
      </c>
      <c r="L195" t="s">
        <v>2539</v>
      </c>
      <c r="M195" t="str">
        <f t="shared" si="10"/>
        <v>FV 05.01.02</v>
      </c>
    </row>
    <row r="196" spans="1:13" x14ac:dyDescent="0.25">
      <c r="A196" t="s">
        <v>280</v>
      </c>
      <c r="B196" t="s">
        <v>1790</v>
      </c>
      <c r="C196">
        <v>194</v>
      </c>
      <c r="D196" t="s">
        <v>2789</v>
      </c>
      <c r="E196" t="s">
        <v>280</v>
      </c>
      <c r="F196" t="s">
        <v>281</v>
      </c>
      <c r="G196" t="s">
        <v>282</v>
      </c>
      <c r="H196" t="s">
        <v>44</v>
      </c>
      <c r="I196" t="s">
        <v>296</v>
      </c>
      <c r="J196" t="s">
        <v>2244</v>
      </c>
      <c r="K196" t="s">
        <v>2245</v>
      </c>
      <c r="M196" t="str">
        <f t="shared" si="10"/>
        <v>FV 05.01.03</v>
      </c>
    </row>
    <row r="197" spans="1:13" x14ac:dyDescent="0.25">
      <c r="A197" t="s">
        <v>2583</v>
      </c>
      <c r="B197" t="s">
        <v>1790</v>
      </c>
      <c r="C197">
        <v>195</v>
      </c>
      <c r="D197" t="s">
        <v>2790</v>
      </c>
      <c r="E197" t="s">
        <v>2583</v>
      </c>
      <c r="F197" t="s">
        <v>2584</v>
      </c>
      <c r="G197" t="s">
        <v>2585</v>
      </c>
      <c r="H197" t="s">
        <v>44</v>
      </c>
      <c r="I197" t="s">
        <v>204</v>
      </c>
      <c r="J197" t="s">
        <v>2586</v>
      </c>
      <c r="K197" t="s">
        <v>2587</v>
      </c>
      <c r="M197" t="str">
        <f t="shared" si="10"/>
        <v>FV 05.01.04</v>
      </c>
    </row>
    <row r="198" spans="1:13" x14ac:dyDescent="0.25">
      <c r="A198" t="s">
        <v>285</v>
      </c>
      <c r="B198" t="s">
        <v>1790</v>
      </c>
      <c r="C198">
        <v>196</v>
      </c>
      <c r="D198" t="s">
        <v>2791</v>
      </c>
      <c r="E198" t="s">
        <v>285</v>
      </c>
      <c r="F198" t="s">
        <v>286</v>
      </c>
      <c r="G198" t="s">
        <v>287</v>
      </c>
      <c r="H198" t="s">
        <v>44</v>
      </c>
      <c r="I198" t="s">
        <v>229</v>
      </c>
      <c r="J198" t="s">
        <v>2246</v>
      </c>
      <c r="K198" t="s">
        <v>2247</v>
      </c>
      <c r="M198" t="str">
        <f t="shared" si="10"/>
        <v>FV 05.01.05</v>
      </c>
    </row>
    <row r="199" spans="1:13" x14ac:dyDescent="0.25">
      <c r="A199" t="s">
        <v>298</v>
      </c>
      <c r="B199" t="s">
        <v>1790</v>
      </c>
      <c r="C199">
        <v>197</v>
      </c>
      <c r="D199" t="s">
        <v>2792</v>
      </c>
      <c r="E199" t="s">
        <v>298</v>
      </c>
      <c r="F199" t="s">
        <v>299</v>
      </c>
      <c r="G199" t="s">
        <v>2250</v>
      </c>
      <c r="H199" t="s">
        <v>44</v>
      </c>
      <c r="I199" t="s">
        <v>842</v>
      </c>
      <c r="J199" t="s">
        <v>2251</v>
      </c>
      <c r="L199" t="s">
        <v>2539</v>
      </c>
      <c r="M199" t="str">
        <f t="shared" si="10"/>
        <v>FV 05.01.06</v>
      </c>
    </row>
    <row r="200" spans="1:13" x14ac:dyDescent="0.25">
      <c r="A200" s="60" t="s">
        <v>2870</v>
      </c>
      <c r="B200" s="60" t="s">
        <v>1790</v>
      </c>
      <c r="C200" s="60">
        <v>198</v>
      </c>
      <c r="D200" s="60" t="s">
        <v>2871</v>
      </c>
      <c r="E200" s="60" t="s">
        <v>2870</v>
      </c>
      <c r="F200" s="60" t="s">
        <v>2190</v>
      </c>
      <c r="G200" s="60" t="s">
        <v>2190</v>
      </c>
      <c r="H200" s="60" t="s">
        <v>2190</v>
      </c>
      <c r="I200" s="60"/>
      <c r="J200" s="60"/>
      <c r="K200" s="60"/>
      <c r="L200" s="60"/>
      <c r="M200" s="60" t="str">
        <f t="shared" si="10"/>
        <v>FV 05.01.07</v>
      </c>
    </row>
    <row r="201" spans="1:13" x14ac:dyDescent="0.25">
      <c r="A201" t="s">
        <v>310</v>
      </c>
      <c r="B201" t="s">
        <v>1774</v>
      </c>
      <c r="C201">
        <v>199</v>
      </c>
      <c r="D201" t="s">
        <v>2793</v>
      </c>
      <c r="E201" t="s">
        <v>310</v>
      </c>
      <c r="F201" t="s">
        <v>2255</v>
      </c>
      <c r="G201" t="s">
        <v>2256</v>
      </c>
      <c r="H201" t="s">
        <v>44</v>
      </c>
      <c r="I201" t="s">
        <v>296</v>
      </c>
      <c r="J201" t="s">
        <v>2257</v>
      </c>
      <c r="K201" t="s">
        <v>2258</v>
      </c>
      <c r="L201" t="s">
        <v>2539</v>
      </c>
      <c r="M201" t="str">
        <f t="shared" si="10"/>
        <v>FV 05.02.01</v>
      </c>
    </row>
    <row r="202" spans="1:13" x14ac:dyDescent="0.25">
      <c r="A202" t="s">
        <v>304</v>
      </c>
      <c r="B202" t="s">
        <v>1774</v>
      </c>
      <c r="C202">
        <v>200</v>
      </c>
      <c r="D202" t="s">
        <v>2794</v>
      </c>
      <c r="E202" t="s">
        <v>304</v>
      </c>
      <c r="F202" t="s">
        <v>305</v>
      </c>
      <c r="G202" t="s">
        <v>2252</v>
      </c>
      <c r="H202" t="s">
        <v>126</v>
      </c>
      <c r="I202" t="s">
        <v>296</v>
      </c>
      <c r="J202" t="s">
        <v>2253</v>
      </c>
      <c r="K202" t="s">
        <v>2254</v>
      </c>
      <c r="L202" t="s">
        <v>2539</v>
      </c>
      <c r="M202" t="str">
        <f t="shared" si="10"/>
        <v>FV 05.02.02</v>
      </c>
    </row>
    <row r="203" spans="1:13" x14ac:dyDescent="0.25">
      <c r="A203" t="s">
        <v>311</v>
      </c>
      <c r="B203" t="s">
        <v>1774</v>
      </c>
      <c r="C203">
        <v>201</v>
      </c>
      <c r="D203" t="s">
        <v>2795</v>
      </c>
      <c r="E203" t="s">
        <v>311</v>
      </c>
      <c r="F203" t="s">
        <v>2259</v>
      </c>
      <c r="G203" t="s">
        <v>312</v>
      </c>
      <c r="H203" t="s">
        <v>44</v>
      </c>
      <c r="I203" t="s">
        <v>296</v>
      </c>
      <c r="J203" t="s">
        <v>2260</v>
      </c>
      <c r="K203" t="s">
        <v>2261</v>
      </c>
      <c r="L203" t="s">
        <v>2539</v>
      </c>
      <c r="M203" t="str">
        <f t="shared" si="10"/>
        <v>FV 05.02.03</v>
      </c>
    </row>
    <row r="204" spans="1:13" x14ac:dyDescent="0.25">
      <c r="A204" t="s">
        <v>321</v>
      </c>
      <c r="B204" t="s">
        <v>1774</v>
      </c>
      <c r="C204">
        <v>202</v>
      </c>
      <c r="D204" t="s">
        <v>2796</v>
      </c>
      <c r="E204" t="s">
        <v>321</v>
      </c>
      <c r="F204" t="s">
        <v>322</v>
      </c>
      <c r="G204" t="s">
        <v>323</v>
      </c>
      <c r="H204" t="s">
        <v>44</v>
      </c>
      <c r="I204" t="s">
        <v>240</v>
      </c>
      <c r="J204" t="s">
        <v>2264</v>
      </c>
      <c r="K204" t="s">
        <v>2265</v>
      </c>
      <c r="L204" t="s">
        <v>2539</v>
      </c>
      <c r="M204" t="str">
        <f t="shared" si="10"/>
        <v>FV 05.02.04</v>
      </c>
    </row>
    <row r="205" spans="1:13" x14ac:dyDescent="0.25">
      <c r="A205" t="s">
        <v>385</v>
      </c>
      <c r="B205" t="s">
        <v>1774</v>
      </c>
      <c r="C205">
        <v>203</v>
      </c>
      <c r="D205" t="s">
        <v>2797</v>
      </c>
      <c r="E205" t="s">
        <v>385</v>
      </c>
      <c r="F205" t="s">
        <v>386</v>
      </c>
      <c r="G205" t="s">
        <v>387</v>
      </c>
      <c r="H205" t="s">
        <v>226</v>
      </c>
      <c r="I205" t="s">
        <v>229</v>
      </c>
      <c r="J205" t="s">
        <v>2286</v>
      </c>
      <c r="M205" t="str">
        <f t="shared" si="10"/>
        <v>FV 05.02.05</v>
      </c>
    </row>
    <row r="206" spans="1:13" x14ac:dyDescent="0.25">
      <c r="A206" s="61" t="s">
        <v>1775</v>
      </c>
      <c r="B206" s="61" t="s">
        <v>1774</v>
      </c>
      <c r="C206" s="61">
        <v>204</v>
      </c>
      <c r="D206" s="61" t="s">
        <v>2798</v>
      </c>
      <c r="E206" s="61" t="s">
        <v>1775</v>
      </c>
      <c r="F206" s="61" t="s">
        <v>2211</v>
      </c>
      <c r="G206" s="61" t="s">
        <v>2212</v>
      </c>
      <c r="H206" s="61" t="s">
        <v>44</v>
      </c>
      <c r="I206" s="61" t="s">
        <v>296</v>
      </c>
      <c r="J206" s="61" t="s">
        <v>2213</v>
      </c>
      <c r="K206" s="61" t="s">
        <v>2214</v>
      </c>
      <c r="L206" s="61" t="s">
        <v>2539</v>
      </c>
      <c r="M206" s="61" t="str">
        <f t="shared" si="10"/>
        <v>FV 05.02.06</v>
      </c>
    </row>
    <row r="207" spans="1:13" x14ac:dyDescent="0.25">
      <c r="A207" t="s">
        <v>799</v>
      </c>
      <c r="B207" t="s">
        <v>1936</v>
      </c>
      <c r="C207">
        <v>205</v>
      </c>
      <c r="D207" t="s">
        <v>2799</v>
      </c>
      <c r="E207" t="s">
        <v>799</v>
      </c>
      <c r="F207" t="s">
        <v>2382</v>
      </c>
      <c r="G207" t="s">
        <v>2383</v>
      </c>
      <c r="H207" t="s">
        <v>44</v>
      </c>
      <c r="I207" t="s">
        <v>595</v>
      </c>
      <c r="J207" t="s">
        <v>2384</v>
      </c>
      <c r="K207" t="s">
        <v>2385</v>
      </c>
      <c r="L207" t="s">
        <v>2539</v>
      </c>
      <c r="M207" t="str">
        <f t="shared" si="10"/>
        <v>FV 05.03.01</v>
      </c>
    </row>
    <row r="208" spans="1:13" x14ac:dyDescent="0.25">
      <c r="A208" s="60" t="s">
        <v>2872</v>
      </c>
      <c r="B208" s="60" t="s">
        <v>1936</v>
      </c>
      <c r="C208" s="60">
        <v>206</v>
      </c>
      <c r="D208" s="60" t="s">
        <v>2873</v>
      </c>
      <c r="E208" s="60" t="s">
        <v>2872</v>
      </c>
      <c r="F208" s="60" t="s">
        <v>2190</v>
      </c>
      <c r="G208" s="60" t="s">
        <v>2190</v>
      </c>
      <c r="H208" s="60" t="s">
        <v>2190</v>
      </c>
      <c r="I208" s="60"/>
      <c r="J208" s="60"/>
      <c r="K208" s="60"/>
      <c r="L208" s="60"/>
      <c r="M208" s="60" t="str">
        <f t="shared" si="10"/>
        <v>FV 05.03.02</v>
      </c>
    </row>
    <row r="209" spans="1:13" x14ac:dyDescent="0.25">
      <c r="A209" t="s">
        <v>1101</v>
      </c>
      <c r="B209" t="s">
        <v>2874</v>
      </c>
      <c r="C209">
        <v>207</v>
      </c>
      <c r="D209" t="s">
        <v>2800</v>
      </c>
      <c r="E209" t="s">
        <v>1101</v>
      </c>
      <c r="F209" t="s">
        <v>1102</v>
      </c>
      <c r="G209" t="s">
        <v>1103</v>
      </c>
      <c r="H209" t="s">
        <v>44</v>
      </c>
      <c r="I209" t="s">
        <v>296</v>
      </c>
      <c r="J209" t="s">
        <v>2475</v>
      </c>
      <c r="K209" t="s">
        <v>2476</v>
      </c>
      <c r="L209" t="s">
        <v>2539</v>
      </c>
      <c r="M209" t="str">
        <f t="shared" si="10"/>
        <v>FV 05.04.01</v>
      </c>
    </row>
    <row r="210" spans="1:13" x14ac:dyDescent="0.25">
      <c r="A210" t="s">
        <v>1108</v>
      </c>
      <c r="B210" t="s">
        <v>2874</v>
      </c>
      <c r="C210">
        <v>208</v>
      </c>
      <c r="D210" t="s">
        <v>2801</v>
      </c>
      <c r="E210" t="s">
        <v>1108</v>
      </c>
      <c r="F210" t="s">
        <v>1109</v>
      </c>
      <c r="G210" t="s">
        <v>1110</v>
      </c>
      <c r="H210" t="s">
        <v>44</v>
      </c>
      <c r="I210" t="s">
        <v>595</v>
      </c>
      <c r="J210" t="s">
        <v>2477</v>
      </c>
      <c r="K210" t="s">
        <v>1107</v>
      </c>
      <c r="L210" t="s">
        <v>2539</v>
      </c>
      <c r="M210" t="str">
        <f t="shared" si="10"/>
        <v>FV 05.04.02</v>
      </c>
    </row>
    <row r="211" spans="1:13" x14ac:dyDescent="0.25">
      <c r="A211" t="s">
        <v>1115</v>
      </c>
      <c r="B211" t="s">
        <v>2874</v>
      </c>
      <c r="C211">
        <v>209</v>
      </c>
      <c r="D211" t="s">
        <v>2802</v>
      </c>
      <c r="E211" t="s">
        <v>1115</v>
      </c>
      <c r="F211" t="s">
        <v>1116</v>
      </c>
      <c r="G211" t="s">
        <v>1117</v>
      </c>
      <c r="H211" t="s">
        <v>44</v>
      </c>
      <c r="I211" t="s">
        <v>595</v>
      </c>
      <c r="J211" t="s">
        <v>2478</v>
      </c>
      <c r="K211" t="s">
        <v>2479</v>
      </c>
      <c r="L211" t="s">
        <v>2539</v>
      </c>
      <c r="M211" t="str">
        <f t="shared" si="10"/>
        <v>FV 05.04.03</v>
      </c>
    </row>
    <row r="212" spans="1:13" x14ac:dyDescent="0.25">
      <c r="A212" t="s">
        <v>529</v>
      </c>
      <c r="B212" t="s">
        <v>2874</v>
      </c>
      <c r="C212">
        <v>210</v>
      </c>
      <c r="D212" t="s">
        <v>2803</v>
      </c>
      <c r="E212" t="s">
        <v>529</v>
      </c>
      <c r="F212" t="s">
        <v>530</v>
      </c>
      <c r="G212" t="s">
        <v>531</v>
      </c>
      <c r="H212" t="s">
        <v>126</v>
      </c>
      <c r="I212" t="s">
        <v>296</v>
      </c>
      <c r="J212" t="s">
        <v>2317</v>
      </c>
      <c r="L212" t="s">
        <v>2539</v>
      </c>
      <c r="M212" t="str">
        <f t="shared" si="10"/>
        <v>FV 05.04.04</v>
      </c>
    </row>
    <row r="213" spans="1:13" x14ac:dyDescent="0.25">
      <c r="A213" t="s">
        <v>1122</v>
      </c>
      <c r="B213" t="s">
        <v>2874</v>
      </c>
      <c r="C213">
        <v>211</v>
      </c>
      <c r="D213" t="s">
        <v>2804</v>
      </c>
      <c r="E213" t="s">
        <v>1122</v>
      </c>
      <c r="F213" t="s">
        <v>1123</v>
      </c>
      <c r="G213" t="s">
        <v>1124</v>
      </c>
      <c r="H213" t="s">
        <v>126</v>
      </c>
      <c r="I213" t="s">
        <v>229</v>
      </c>
      <c r="J213" t="s">
        <v>2210</v>
      </c>
      <c r="L213" t="s">
        <v>2539</v>
      </c>
      <c r="M213" t="str">
        <f t="shared" si="10"/>
        <v>FV 05.04.05</v>
      </c>
    </row>
    <row r="214" spans="1:13" x14ac:dyDescent="0.25">
      <c r="A214" t="s">
        <v>1125</v>
      </c>
      <c r="B214" t="s">
        <v>2874</v>
      </c>
      <c r="C214">
        <v>212</v>
      </c>
      <c r="D214" t="s">
        <v>2805</v>
      </c>
      <c r="E214" t="s">
        <v>1125</v>
      </c>
      <c r="F214" t="s">
        <v>1126</v>
      </c>
      <c r="G214" t="s">
        <v>1127</v>
      </c>
      <c r="H214" t="s">
        <v>126</v>
      </c>
      <c r="I214" t="s">
        <v>551</v>
      </c>
      <c r="J214" t="s">
        <v>2480</v>
      </c>
      <c r="L214" t="s">
        <v>2539</v>
      </c>
      <c r="M214" t="str">
        <f t="shared" si="10"/>
        <v>FV 05.04.06</v>
      </c>
    </row>
    <row r="215" spans="1:13" x14ac:dyDescent="0.25">
      <c r="A215" t="s">
        <v>507</v>
      </c>
      <c r="B215" t="s">
        <v>2874</v>
      </c>
      <c r="C215">
        <v>213</v>
      </c>
      <c r="D215" t="s">
        <v>2806</v>
      </c>
      <c r="E215" t="s">
        <v>507</v>
      </c>
      <c r="F215" t="s">
        <v>508</v>
      </c>
      <c r="G215" t="s">
        <v>509</v>
      </c>
      <c r="H215" t="s">
        <v>226</v>
      </c>
      <c r="I215" t="s">
        <v>229</v>
      </c>
      <c r="J215" t="s">
        <v>2210</v>
      </c>
      <c r="L215" t="s">
        <v>2539</v>
      </c>
      <c r="M215" t="str">
        <f t="shared" si="10"/>
        <v>FV 05.04.07</v>
      </c>
    </row>
    <row r="216" spans="1:13" x14ac:dyDescent="0.25">
      <c r="A216" t="s">
        <v>203</v>
      </c>
      <c r="B216" t="s">
        <v>2874</v>
      </c>
      <c r="C216">
        <v>214</v>
      </c>
      <c r="D216" t="s">
        <v>2807</v>
      </c>
      <c r="E216" t="s">
        <v>203</v>
      </c>
      <c r="F216" t="s">
        <v>2191</v>
      </c>
      <c r="G216" t="s">
        <v>2192</v>
      </c>
      <c r="H216" t="s">
        <v>44</v>
      </c>
      <c r="I216" t="s">
        <v>595</v>
      </c>
      <c r="J216" t="s">
        <v>2193</v>
      </c>
      <c r="K216" t="s">
        <v>2194</v>
      </c>
      <c r="L216" t="s">
        <v>2539</v>
      </c>
      <c r="M216" t="str">
        <f t="shared" si="10"/>
        <v>FV 05.04.08</v>
      </c>
    </row>
    <row r="217" spans="1:13" x14ac:dyDescent="0.25">
      <c r="A217" t="s">
        <v>1130</v>
      </c>
      <c r="B217" t="s">
        <v>2874</v>
      </c>
      <c r="C217">
        <v>215</v>
      </c>
      <c r="D217" t="s">
        <v>2808</v>
      </c>
      <c r="E217" t="s">
        <v>1130</v>
      </c>
      <c r="F217" t="s">
        <v>1131</v>
      </c>
      <c r="G217" t="s">
        <v>1132</v>
      </c>
      <c r="H217" t="s">
        <v>44</v>
      </c>
      <c r="I217" t="s">
        <v>229</v>
      </c>
      <c r="J217" t="s">
        <v>2210</v>
      </c>
      <c r="M217" t="str">
        <f t="shared" si="10"/>
        <v>FV 05.04.09</v>
      </c>
    </row>
    <row r="218" spans="1:13" x14ac:dyDescent="0.25">
      <c r="A218" t="s">
        <v>1134</v>
      </c>
      <c r="B218" t="s">
        <v>2874</v>
      </c>
      <c r="C218">
        <v>216</v>
      </c>
      <c r="D218" t="s">
        <v>2809</v>
      </c>
      <c r="E218" t="s">
        <v>1134</v>
      </c>
      <c r="F218" t="s">
        <v>1135</v>
      </c>
      <c r="G218" t="s">
        <v>1136</v>
      </c>
      <c r="H218" t="s">
        <v>126</v>
      </c>
      <c r="I218" t="s">
        <v>56</v>
      </c>
      <c r="J218" t="s">
        <v>2481</v>
      </c>
      <c r="L218" t="s">
        <v>2539</v>
      </c>
      <c r="M218" t="str">
        <f t="shared" si="10"/>
        <v>FV 05.04.01</v>
      </c>
    </row>
    <row r="219" spans="1:13" x14ac:dyDescent="0.25">
      <c r="A219" t="s">
        <v>1140</v>
      </c>
      <c r="B219" t="s">
        <v>2031</v>
      </c>
      <c r="C219">
        <v>217</v>
      </c>
      <c r="D219" t="s">
        <v>2810</v>
      </c>
      <c r="E219" t="s">
        <v>1140</v>
      </c>
      <c r="F219" t="s">
        <v>1141</v>
      </c>
      <c r="G219" t="s">
        <v>1142</v>
      </c>
      <c r="H219" t="s">
        <v>126</v>
      </c>
      <c r="I219" t="s">
        <v>56</v>
      </c>
      <c r="J219" t="s">
        <v>2336</v>
      </c>
      <c r="L219" t="s">
        <v>2539</v>
      </c>
      <c r="M219" t="str">
        <f t="shared" si="10"/>
        <v>FV 05.05.01</v>
      </c>
    </row>
    <row r="220" spans="1:13" x14ac:dyDescent="0.25">
      <c r="A220" s="60" t="s">
        <v>2875</v>
      </c>
      <c r="B220" s="60" t="s">
        <v>2031</v>
      </c>
      <c r="C220" s="60">
        <v>218</v>
      </c>
      <c r="D220" s="60" t="s">
        <v>2876</v>
      </c>
      <c r="E220" s="60" t="s">
        <v>2875</v>
      </c>
      <c r="F220" s="60" t="s">
        <v>2190</v>
      </c>
      <c r="G220" s="60" t="s">
        <v>2190</v>
      </c>
      <c r="H220" s="60" t="s">
        <v>2190</v>
      </c>
      <c r="I220" s="60"/>
      <c r="J220" s="60"/>
      <c r="K220" s="60"/>
      <c r="L220" s="60"/>
      <c r="M220" s="60" t="str">
        <f t="shared" si="10"/>
        <v>FV 05.05.02</v>
      </c>
    </row>
    <row r="221" spans="1:13" x14ac:dyDescent="0.25">
      <c r="A221" t="s">
        <v>1147</v>
      </c>
      <c r="B221" t="s">
        <v>2033</v>
      </c>
      <c r="C221">
        <v>219</v>
      </c>
      <c r="D221" t="s">
        <v>2811</v>
      </c>
      <c r="E221" t="s">
        <v>1147</v>
      </c>
      <c r="F221" t="s">
        <v>1148</v>
      </c>
      <c r="G221" t="s">
        <v>1149</v>
      </c>
      <c r="H221" t="s">
        <v>44</v>
      </c>
      <c r="I221" t="s">
        <v>296</v>
      </c>
      <c r="J221" t="s">
        <v>2482</v>
      </c>
      <c r="K221" t="s">
        <v>2483</v>
      </c>
      <c r="L221" t="s">
        <v>2539</v>
      </c>
      <c r="M221" t="str">
        <f t="shared" si="10"/>
        <v>FV 05.06.01</v>
      </c>
    </row>
    <row r="222" spans="1:13" x14ac:dyDescent="0.25">
      <c r="A222" t="s">
        <v>1150</v>
      </c>
      <c r="B222" t="s">
        <v>2033</v>
      </c>
      <c r="C222">
        <v>220</v>
      </c>
      <c r="D222" t="s">
        <v>2812</v>
      </c>
      <c r="E222" t="s">
        <v>1150</v>
      </c>
      <c r="F222" t="s">
        <v>1151</v>
      </c>
      <c r="G222" t="s">
        <v>1152</v>
      </c>
      <c r="H222" t="s">
        <v>44</v>
      </c>
      <c r="I222" t="s">
        <v>229</v>
      </c>
      <c r="J222" t="s">
        <v>2484</v>
      </c>
      <c r="L222" t="s">
        <v>2539</v>
      </c>
      <c r="M222" t="str">
        <f t="shared" si="10"/>
        <v>FV 05.06.02</v>
      </c>
    </row>
    <row r="223" spans="1:13" x14ac:dyDescent="0.25">
      <c r="A223" t="s">
        <v>1155</v>
      </c>
      <c r="B223" t="s">
        <v>2033</v>
      </c>
      <c r="C223">
        <v>221</v>
      </c>
      <c r="D223" t="s">
        <v>2813</v>
      </c>
      <c r="E223" t="s">
        <v>1155</v>
      </c>
      <c r="F223" t="s">
        <v>1156</v>
      </c>
      <c r="G223" t="s">
        <v>1157</v>
      </c>
      <c r="H223" t="s">
        <v>126</v>
      </c>
      <c r="I223" t="s">
        <v>56</v>
      </c>
      <c r="J223" t="s">
        <v>2336</v>
      </c>
      <c r="L223" t="s">
        <v>2539</v>
      </c>
      <c r="M223" t="str">
        <f t="shared" si="10"/>
        <v>FV 05.06.03</v>
      </c>
    </row>
    <row r="224" spans="1:13" x14ac:dyDescent="0.25">
      <c r="A224" t="s">
        <v>800</v>
      </c>
      <c r="B224" t="s">
        <v>1765</v>
      </c>
      <c r="C224">
        <v>222</v>
      </c>
      <c r="D224" t="s">
        <v>2814</v>
      </c>
      <c r="E224" t="s">
        <v>800</v>
      </c>
      <c r="F224" t="s">
        <v>801</v>
      </c>
      <c r="G224" t="s">
        <v>802</v>
      </c>
      <c r="H224" t="s">
        <v>44</v>
      </c>
      <c r="I224" t="s">
        <v>595</v>
      </c>
      <c r="J224" t="s">
        <v>2386</v>
      </c>
      <c r="K224" t="s">
        <v>2387</v>
      </c>
      <c r="L224" t="s">
        <v>2539</v>
      </c>
      <c r="M224" t="str">
        <f t="shared" si="10"/>
        <v>FV 05.07.01</v>
      </c>
    </row>
    <row r="225" spans="1:13" x14ac:dyDescent="0.25">
      <c r="A225" t="s">
        <v>810</v>
      </c>
      <c r="B225" t="s">
        <v>1765</v>
      </c>
      <c r="C225">
        <v>223</v>
      </c>
      <c r="D225" t="s">
        <v>2815</v>
      </c>
      <c r="E225" t="s">
        <v>810</v>
      </c>
      <c r="F225" t="s">
        <v>811</v>
      </c>
      <c r="G225" t="s">
        <v>812</v>
      </c>
      <c r="H225" t="s">
        <v>44</v>
      </c>
      <c r="I225" t="s">
        <v>595</v>
      </c>
      <c r="J225" t="s">
        <v>2389</v>
      </c>
      <c r="K225" t="s">
        <v>816</v>
      </c>
      <c r="L225" t="s">
        <v>2539</v>
      </c>
      <c r="M225" t="str">
        <f t="shared" si="10"/>
        <v>FV 05.07.02</v>
      </c>
    </row>
    <row r="226" spans="1:13" x14ac:dyDescent="0.25">
      <c r="A226" t="s">
        <v>213</v>
      </c>
      <c r="B226" t="s">
        <v>1765</v>
      </c>
      <c r="C226">
        <v>224</v>
      </c>
      <c r="D226" t="s">
        <v>2816</v>
      </c>
      <c r="E226" t="s">
        <v>213</v>
      </c>
      <c r="F226" t="s">
        <v>214</v>
      </c>
      <c r="G226" t="s">
        <v>215</v>
      </c>
      <c r="H226" t="s">
        <v>126</v>
      </c>
      <c r="I226" t="s">
        <v>56</v>
      </c>
      <c r="J226" t="s">
        <v>2201</v>
      </c>
      <c r="L226" t="s">
        <v>2539</v>
      </c>
      <c r="M226" t="str">
        <f t="shared" si="10"/>
        <v>FV 05.07.03</v>
      </c>
    </row>
    <row r="227" spans="1:13" x14ac:dyDescent="0.25">
      <c r="A227" t="s">
        <v>889</v>
      </c>
      <c r="B227" t="s">
        <v>1728</v>
      </c>
      <c r="C227">
        <v>225</v>
      </c>
      <c r="D227" t="s">
        <v>2817</v>
      </c>
      <c r="E227" t="s">
        <v>889</v>
      </c>
      <c r="F227" t="s">
        <v>890</v>
      </c>
      <c r="G227" t="s">
        <v>891</v>
      </c>
      <c r="H227" t="s">
        <v>44</v>
      </c>
      <c r="I227" t="s">
        <v>2410</v>
      </c>
      <c r="J227" t="s">
        <v>2411</v>
      </c>
      <c r="K227" t="s">
        <v>2194</v>
      </c>
      <c r="L227" t="s">
        <v>2539</v>
      </c>
      <c r="M227" t="str">
        <f t="shared" si="10"/>
        <v>FV 05.08.01</v>
      </c>
    </row>
    <row r="228" spans="1:13" x14ac:dyDescent="0.25">
      <c r="A228" t="s">
        <v>877</v>
      </c>
      <c r="B228" t="s">
        <v>1728</v>
      </c>
      <c r="C228">
        <v>226</v>
      </c>
      <c r="D228" t="s">
        <v>2818</v>
      </c>
      <c r="E228" t="s">
        <v>877</v>
      </c>
      <c r="F228" t="s">
        <v>878</v>
      </c>
      <c r="G228" t="s">
        <v>879</v>
      </c>
      <c r="H228" t="s">
        <v>44</v>
      </c>
      <c r="I228" t="s">
        <v>204</v>
      </c>
      <c r="J228" t="s">
        <v>2405</v>
      </c>
      <c r="K228" t="s">
        <v>2406</v>
      </c>
      <c r="L228" t="s">
        <v>2539</v>
      </c>
      <c r="M228" t="str">
        <f t="shared" si="10"/>
        <v>FV 05.08.02</v>
      </c>
    </row>
    <row r="229" spans="1:13" x14ac:dyDescent="0.25">
      <c r="A229" t="s">
        <v>880</v>
      </c>
      <c r="B229" t="s">
        <v>1728</v>
      </c>
      <c r="C229">
        <v>227</v>
      </c>
      <c r="D229" t="s">
        <v>2819</v>
      </c>
      <c r="E229" t="s">
        <v>880</v>
      </c>
      <c r="F229" t="s">
        <v>881</v>
      </c>
      <c r="G229" t="s">
        <v>882</v>
      </c>
      <c r="H229" t="s">
        <v>126</v>
      </c>
      <c r="I229" t="s">
        <v>56</v>
      </c>
      <c r="J229" t="s">
        <v>2407</v>
      </c>
      <c r="K229" t="s">
        <v>2401</v>
      </c>
      <c r="L229" t="s">
        <v>2539</v>
      </c>
      <c r="M229" t="str">
        <f t="shared" si="10"/>
        <v>FV 05.08.03</v>
      </c>
    </row>
    <row r="230" spans="1:13" x14ac:dyDescent="0.25">
      <c r="A230" t="s">
        <v>93</v>
      </c>
      <c r="B230" t="s">
        <v>1728</v>
      </c>
      <c r="C230">
        <v>228</v>
      </c>
      <c r="D230" t="s">
        <v>2820</v>
      </c>
      <c r="E230" t="s">
        <v>93</v>
      </c>
      <c r="F230" t="s">
        <v>94</v>
      </c>
      <c r="G230" t="s">
        <v>95</v>
      </c>
      <c r="H230" t="s">
        <v>44</v>
      </c>
      <c r="I230" t="s">
        <v>56</v>
      </c>
      <c r="J230" t="s">
        <v>2153</v>
      </c>
      <c r="K230" t="s">
        <v>2155</v>
      </c>
      <c r="L230" t="s">
        <v>2539</v>
      </c>
      <c r="M230" t="str">
        <f t="shared" si="10"/>
        <v>FV 05.08.04</v>
      </c>
    </row>
    <row r="231" spans="1:13" x14ac:dyDescent="0.25">
      <c r="A231" t="s">
        <v>803</v>
      </c>
      <c r="B231" t="s">
        <v>1728</v>
      </c>
      <c r="C231">
        <v>229</v>
      </c>
      <c r="D231" t="s">
        <v>2821</v>
      </c>
      <c r="E231" t="s">
        <v>803</v>
      </c>
      <c r="F231" t="s">
        <v>804</v>
      </c>
      <c r="G231" t="s">
        <v>805</v>
      </c>
      <c r="H231" t="s">
        <v>44</v>
      </c>
      <c r="I231" t="s">
        <v>595</v>
      </c>
      <c r="J231" t="s">
        <v>2388</v>
      </c>
      <c r="K231" t="s">
        <v>2387</v>
      </c>
      <c r="L231" t="s">
        <v>2539</v>
      </c>
      <c r="M231" t="str">
        <f t="shared" si="10"/>
        <v>FV 05.08.05</v>
      </c>
    </row>
    <row r="232" spans="1:13" x14ac:dyDescent="0.25">
      <c r="A232" t="s">
        <v>1028</v>
      </c>
      <c r="B232" t="s">
        <v>1728</v>
      </c>
      <c r="C232">
        <v>230</v>
      </c>
      <c r="D232" t="s">
        <v>2822</v>
      </c>
      <c r="E232" t="s">
        <v>1028</v>
      </c>
      <c r="F232" t="s">
        <v>1029</v>
      </c>
      <c r="G232" t="s">
        <v>1030</v>
      </c>
      <c r="H232" t="s">
        <v>44</v>
      </c>
      <c r="I232" t="s">
        <v>229</v>
      </c>
      <c r="J232" t="s">
        <v>2210</v>
      </c>
      <c r="K232" t="s">
        <v>2466</v>
      </c>
      <c r="L232" t="s">
        <v>2539</v>
      </c>
      <c r="M232" t="str">
        <f t="shared" si="10"/>
        <v>FV 05.08.06</v>
      </c>
    </row>
    <row r="233" spans="1:13" x14ac:dyDescent="0.25">
      <c r="A233" t="s">
        <v>915</v>
      </c>
      <c r="B233" t="s">
        <v>1728</v>
      </c>
      <c r="C233">
        <v>231</v>
      </c>
      <c r="D233" t="s">
        <v>2823</v>
      </c>
      <c r="E233" t="s">
        <v>915</v>
      </c>
      <c r="F233" t="s">
        <v>916</v>
      </c>
      <c r="G233" t="s">
        <v>917</v>
      </c>
      <c r="H233" t="s">
        <v>44</v>
      </c>
      <c r="I233" t="s">
        <v>56</v>
      </c>
      <c r="J233" t="s">
        <v>2415</v>
      </c>
      <c r="K233" t="s">
        <v>2427</v>
      </c>
      <c r="M233" t="str">
        <f t="shared" si="10"/>
        <v>FV 05.08.07</v>
      </c>
    </row>
    <row r="234" spans="1:13" x14ac:dyDescent="0.25">
      <c r="A234" t="s">
        <v>918</v>
      </c>
      <c r="B234" t="s">
        <v>1728</v>
      </c>
      <c r="C234">
        <v>232</v>
      </c>
      <c r="D234" t="s">
        <v>2824</v>
      </c>
      <c r="E234" t="s">
        <v>918</v>
      </c>
      <c r="F234" t="s">
        <v>919</v>
      </c>
      <c r="G234" t="s">
        <v>920</v>
      </c>
      <c r="H234" t="s">
        <v>126</v>
      </c>
      <c r="I234" t="s">
        <v>204</v>
      </c>
      <c r="J234" t="s">
        <v>2428</v>
      </c>
      <c r="L234" t="s">
        <v>2539</v>
      </c>
      <c r="M234" t="str">
        <f t="shared" si="10"/>
        <v>FV 05.08.08</v>
      </c>
    </row>
    <row r="235" spans="1:13" x14ac:dyDescent="0.25">
      <c r="A235" t="s">
        <v>921</v>
      </c>
      <c r="B235" t="s">
        <v>1728</v>
      </c>
      <c r="C235">
        <v>233</v>
      </c>
      <c r="D235" t="s">
        <v>2825</v>
      </c>
      <c r="E235" t="s">
        <v>921</v>
      </c>
      <c r="F235" t="s">
        <v>922</v>
      </c>
      <c r="G235" t="s">
        <v>923</v>
      </c>
      <c r="H235" t="s">
        <v>126</v>
      </c>
      <c r="I235" t="s">
        <v>204</v>
      </c>
      <c r="J235" t="s">
        <v>2429</v>
      </c>
      <c r="L235" t="s">
        <v>2539</v>
      </c>
      <c r="M235" t="str">
        <f t="shared" si="10"/>
        <v>FV 05.08.09</v>
      </c>
    </row>
    <row r="236" spans="1:13" x14ac:dyDescent="0.25">
      <c r="A236" t="s">
        <v>989</v>
      </c>
      <c r="B236" t="s">
        <v>1728</v>
      </c>
      <c r="C236">
        <v>234</v>
      </c>
      <c r="D236" t="s">
        <v>2826</v>
      </c>
      <c r="E236" t="s">
        <v>989</v>
      </c>
      <c r="F236" t="s">
        <v>990</v>
      </c>
      <c r="G236" t="s">
        <v>2446</v>
      </c>
      <c r="H236" t="s">
        <v>44</v>
      </c>
      <c r="I236" t="s">
        <v>2447</v>
      </c>
      <c r="J236" t="s">
        <v>2448</v>
      </c>
      <c r="K236" t="s">
        <v>2449</v>
      </c>
      <c r="L236" t="s">
        <v>2539</v>
      </c>
      <c r="M236" t="str">
        <f t="shared" si="10"/>
        <v>FV 05.08.01</v>
      </c>
    </row>
    <row r="237" spans="1:13" x14ac:dyDescent="0.25">
      <c r="A237" t="s">
        <v>1163</v>
      </c>
      <c r="B237" t="s">
        <v>1836</v>
      </c>
      <c r="C237">
        <v>235</v>
      </c>
      <c r="D237" t="s">
        <v>2827</v>
      </c>
      <c r="E237" t="s">
        <v>1163</v>
      </c>
      <c r="F237" t="s">
        <v>1159</v>
      </c>
      <c r="G237" t="s">
        <v>1160</v>
      </c>
      <c r="H237" t="s">
        <v>44</v>
      </c>
      <c r="I237" t="s">
        <v>217</v>
      </c>
      <c r="J237" t="s">
        <v>2485</v>
      </c>
      <c r="K237" t="s">
        <v>2486</v>
      </c>
      <c r="M237" t="str">
        <f t="shared" si="10"/>
        <v>FV 05.09.01</v>
      </c>
    </row>
    <row r="238" spans="1:13" x14ac:dyDescent="0.25">
      <c r="A238" s="61" t="s">
        <v>1837</v>
      </c>
      <c r="B238" s="61" t="s">
        <v>1836</v>
      </c>
      <c r="C238" s="61">
        <v>236</v>
      </c>
      <c r="D238" s="61" t="s">
        <v>2828</v>
      </c>
      <c r="E238" s="61" t="s">
        <v>1837</v>
      </c>
      <c r="F238" s="61" t="s">
        <v>449</v>
      </c>
      <c r="G238" s="61" t="s">
        <v>2302</v>
      </c>
      <c r="H238" s="61" t="s">
        <v>44</v>
      </c>
      <c r="I238" s="61" t="s">
        <v>217</v>
      </c>
      <c r="J238" s="61" t="s">
        <v>2303</v>
      </c>
      <c r="K238" s="61" t="s">
        <v>2304</v>
      </c>
      <c r="L238" s="61"/>
      <c r="M238" s="61" t="str">
        <f t="shared" si="10"/>
        <v>FV 05.09.02</v>
      </c>
    </row>
    <row r="239" spans="1:13" x14ac:dyDescent="0.25">
      <c r="A239" s="60" t="s">
        <v>2877</v>
      </c>
      <c r="B239" s="60" t="s">
        <v>1836</v>
      </c>
      <c r="C239" s="60">
        <v>236</v>
      </c>
      <c r="D239" s="60" t="s">
        <v>2878</v>
      </c>
      <c r="E239" s="60" t="s">
        <v>2877</v>
      </c>
      <c r="F239" s="60" t="s">
        <v>2190</v>
      </c>
      <c r="G239" s="60" t="s">
        <v>2190</v>
      </c>
      <c r="H239" s="60" t="s">
        <v>2190</v>
      </c>
      <c r="I239" s="60"/>
      <c r="J239" s="60"/>
      <c r="K239" s="60"/>
      <c r="L239" s="60"/>
      <c r="M239" s="60" t="s">
        <v>2877</v>
      </c>
    </row>
    <row r="240" spans="1:13" x14ac:dyDescent="0.25">
      <c r="A240" s="60" t="s">
        <v>2879</v>
      </c>
      <c r="B240" s="60" t="s">
        <v>1836</v>
      </c>
      <c r="C240" s="60">
        <v>237</v>
      </c>
      <c r="D240" s="60" t="s">
        <v>2880</v>
      </c>
      <c r="E240" s="60" t="s">
        <v>2879</v>
      </c>
      <c r="F240" s="60" t="s">
        <v>2190</v>
      </c>
      <c r="G240" s="60" t="s">
        <v>2190</v>
      </c>
      <c r="H240" s="60" t="s">
        <v>2190</v>
      </c>
      <c r="I240" s="60"/>
      <c r="J240" s="60"/>
      <c r="K240" s="60"/>
      <c r="L240" s="60"/>
      <c r="M240" s="60" t="s">
        <v>2879</v>
      </c>
    </row>
    <row r="241" spans="1:13" x14ac:dyDescent="0.25">
      <c r="A241" s="60" t="s">
        <v>2881</v>
      </c>
      <c r="B241" s="60" t="s">
        <v>1836</v>
      </c>
      <c r="C241" s="60">
        <v>238</v>
      </c>
      <c r="D241" s="60" t="s">
        <v>2882</v>
      </c>
      <c r="E241" s="60" t="s">
        <v>2881</v>
      </c>
      <c r="F241" s="60" t="s">
        <v>2190</v>
      </c>
      <c r="G241" s="60" t="s">
        <v>2190</v>
      </c>
      <c r="H241" s="60" t="s">
        <v>2190</v>
      </c>
      <c r="I241" s="60"/>
      <c r="J241" s="60"/>
      <c r="K241" s="60"/>
      <c r="L241" s="60"/>
      <c r="M241" s="60" t="s">
        <v>2881</v>
      </c>
    </row>
    <row r="242" spans="1:13" x14ac:dyDescent="0.25">
      <c r="E242" t="s">
        <v>44</v>
      </c>
      <c r="F242">
        <f>COUNTIF(Tablev52[Level],"Major Must")</f>
        <v>94</v>
      </c>
    </row>
    <row r="243" spans="1:13" x14ac:dyDescent="0.25">
      <c r="E243" t="s">
        <v>126</v>
      </c>
      <c r="F243">
        <f>COUNTIF(Tablev52[Level],"Minor Must")</f>
        <v>113</v>
      </c>
    </row>
    <row r="244" spans="1:13" x14ac:dyDescent="0.25">
      <c r="E244" t="s">
        <v>226</v>
      </c>
      <c r="F244">
        <f>COUNTIF(Tablev52[Level],"Recom.")</f>
        <v>15</v>
      </c>
    </row>
  </sheetData>
  <conditionalFormatting sqref="E2:E241">
    <cfRule type="duplicateValues" dxfId="10" priority="1"/>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0F240-7F55-44B0-94D0-A1819B2A6A47}">
  <sheetPr codeName="Sheet7"/>
  <dimension ref="A1:M196"/>
  <sheetViews>
    <sheetView workbookViewId="0">
      <selection activeCell="E25" sqref="E24:E25"/>
    </sheetView>
  </sheetViews>
  <sheetFormatPr defaultRowHeight="15" x14ac:dyDescent="0.25"/>
  <cols>
    <col min="1" max="3" width="16.85546875" customWidth="1"/>
    <col min="4" max="4" width="35.140625" customWidth="1"/>
    <col min="5" max="5" width="9.7109375" customWidth="1"/>
    <col min="10" max="10" width="10.140625" customWidth="1"/>
    <col min="11" max="11" width="26.42578125" customWidth="1"/>
    <col min="12" max="12" width="42" customWidth="1"/>
    <col min="13" max="13" width="66.140625" customWidth="1"/>
  </cols>
  <sheetData>
    <row r="1" spans="1:13" x14ac:dyDescent="0.25">
      <c r="A1" t="s">
        <v>2833</v>
      </c>
      <c r="B1" t="s">
        <v>2520</v>
      </c>
      <c r="C1" t="s">
        <v>2834</v>
      </c>
      <c r="D1" t="s">
        <v>2835</v>
      </c>
      <c r="E1" t="s">
        <v>2836</v>
      </c>
      <c r="F1" t="s">
        <v>33</v>
      </c>
      <c r="G1" t="s">
        <v>1203</v>
      </c>
      <c r="H1" t="s">
        <v>1204</v>
      </c>
      <c r="I1" t="s">
        <v>1205</v>
      </c>
      <c r="J1" t="s">
        <v>36</v>
      </c>
      <c r="K1" t="s">
        <v>37</v>
      </c>
      <c r="L1" t="s">
        <v>2837</v>
      </c>
      <c r="M1" t="s">
        <v>2838</v>
      </c>
    </row>
    <row r="2" spans="1:13" x14ac:dyDescent="0.25">
      <c r="A2" t="str">
        <f t="shared" ref="A2:A65" si="0">"FV-GFS "&amp;MID(C2,10,LEN(C2))</f>
        <v>FV-GFS 01.01</v>
      </c>
      <c r="B2" t="s">
        <v>1209</v>
      </c>
      <c r="C2" t="s">
        <v>1210</v>
      </c>
      <c r="D2" t="s">
        <v>43</v>
      </c>
      <c r="E2" t="s">
        <v>2039</v>
      </c>
      <c r="F2" t="s">
        <v>126</v>
      </c>
      <c r="G2" t="s">
        <v>1210</v>
      </c>
      <c r="I2" t="str">
        <f>IF(Tablev6SMART[[#This Row],[Number]]=Tablev6SMART[[#This Row],[Yes]],"Ok","ERRRROORRR")</f>
        <v>Ok</v>
      </c>
      <c r="J2" t="s">
        <v>45</v>
      </c>
      <c r="K2" t="s">
        <v>46</v>
      </c>
    </row>
    <row r="3" spans="1:13" x14ac:dyDescent="0.25">
      <c r="A3" t="str">
        <f t="shared" si="0"/>
        <v>FV-GFS 01.02</v>
      </c>
      <c r="B3" t="s">
        <v>1209</v>
      </c>
      <c r="C3" t="s">
        <v>1212</v>
      </c>
      <c r="D3" t="s">
        <v>49</v>
      </c>
      <c r="E3" t="s">
        <v>2040</v>
      </c>
      <c r="F3" t="s">
        <v>126</v>
      </c>
      <c r="G3" t="s">
        <v>1212</v>
      </c>
      <c r="I3" t="str">
        <f>IF(Tablev6SMART[[#This Row],[Number]]=Tablev6SMART[[#This Row],[Yes]],"Ok","ERRRROORRR")</f>
        <v>Ok</v>
      </c>
      <c r="J3" t="s">
        <v>45</v>
      </c>
      <c r="K3" t="s">
        <v>50</v>
      </c>
    </row>
    <row r="4" spans="1:13" x14ac:dyDescent="0.25">
      <c r="A4" t="str">
        <f t="shared" si="0"/>
        <v>FV-GFS 01.03</v>
      </c>
      <c r="B4" t="s">
        <v>1209</v>
      </c>
      <c r="C4" t="s">
        <v>1214</v>
      </c>
      <c r="D4" t="s">
        <v>54</v>
      </c>
      <c r="E4" t="s">
        <v>2041</v>
      </c>
      <c r="F4" t="s">
        <v>44</v>
      </c>
      <c r="G4" t="s">
        <v>1214</v>
      </c>
      <c r="I4" t="str">
        <f>IF(Tablev6SMART[[#This Row],[Number]]=Tablev6SMART[[#This Row],[Yes]],"Ok","ERRRROORRR")</f>
        <v>Ok</v>
      </c>
      <c r="J4" t="s">
        <v>56</v>
      </c>
      <c r="K4" t="s">
        <v>57</v>
      </c>
      <c r="L4" t="s">
        <v>58</v>
      </c>
      <c r="M4" t="s">
        <v>59</v>
      </c>
    </row>
    <row r="5" spans="1:13" x14ac:dyDescent="0.25">
      <c r="A5" t="str">
        <f t="shared" si="0"/>
        <v>FV-GFS 01.04</v>
      </c>
      <c r="B5" t="s">
        <v>1209</v>
      </c>
      <c r="C5" t="s">
        <v>1216</v>
      </c>
      <c r="D5" t="s">
        <v>64</v>
      </c>
      <c r="E5" t="s">
        <v>65</v>
      </c>
      <c r="F5" t="s">
        <v>44</v>
      </c>
      <c r="G5" t="s">
        <v>1216</v>
      </c>
      <c r="I5" t="str">
        <f>IF(Tablev6SMART[[#This Row],[Number]]=Tablev6SMART[[#This Row],[Yes]],"Ok","ERRRROORRR")</f>
        <v>Ok</v>
      </c>
      <c r="J5" t="s">
        <v>45</v>
      </c>
      <c r="K5" t="s">
        <v>66</v>
      </c>
      <c r="L5" t="s">
        <v>67</v>
      </c>
    </row>
    <row r="6" spans="1:13" x14ac:dyDescent="0.25">
      <c r="A6" t="str">
        <f t="shared" si="0"/>
        <v>FV-GFS 02.01</v>
      </c>
      <c r="B6" t="s">
        <v>1218</v>
      </c>
      <c r="C6" t="s">
        <v>1219</v>
      </c>
      <c r="D6" t="s">
        <v>70</v>
      </c>
      <c r="E6" t="s">
        <v>71</v>
      </c>
      <c r="F6" t="s">
        <v>44</v>
      </c>
      <c r="G6" t="s">
        <v>1219</v>
      </c>
      <c r="I6" t="str">
        <f>IF(Tablev6SMART[[#This Row],[Number]]=Tablev6SMART[[#This Row],[Yes]],"Ok","ERRRROORRR")</f>
        <v>Ok</v>
      </c>
      <c r="J6" t="s">
        <v>56</v>
      </c>
      <c r="K6" t="s">
        <v>73</v>
      </c>
      <c r="L6" t="s">
        <v>74</v>
      </c>
    </row>
    <row r="7" spans="1:13" x14ac:dyDescent="0.25">
      <c r="A7" t="str">
        <f t="shared" si="0"/>
        <v>FV-GFS 02.02</v>
      </c>
      <c r="B7" t="s">
        <v>1218</v>
      </c>
      <c r="C7" t="s">
        <v>1221</v>
      </c>
      <c r="D7" t="s">
        <v>75</v>
      </c>
      <c r="E7" t="s">
        <v>76</v>
      </c>
      <c r="F7" t="s">
        <v>126</v>
      </c>
      <c r="G7" t="s">
        <v>1221</v>
      </c>
      <c r="I7" t="str">
        <f>IF(Tablev6SMART[[#This Row],[Number]]=Tablev6SMART[[#This Row],[Yes]],"Ok","ERRRROORRR")</f>
        <v>Ok</v>
      </c>
      <c r="J7" t="s">
        <v>200</v>
      </c>
      <c r="K7" t="s">
        <v>2042</v>
      </c>
      <c r="L7" t="s">
        <v>47</v>
      </c>
    </row>
    <row r="8" spans="1:13" x14ac:dyDescent="0.25">
      <c r="A8" t="str">
        <f t="shared" si="0"/>
        <v>FV-GFS 03.01</v>
      </c>
      <c r="B8" t="s">
        <v>1223</v>
      </c>
      <c r="C8" t="s">
        <v>1224</v>
      </c>
      <c r="D8" t="s">
        <v>79</v>
      </c>
      <c r="E8" t="s">
        <v>2043</v>
      </c>
      <c r="F8" t="s">
        <v>126</v>
      </c>
      <c r="G8" t="s">
        <v>1224</v>
      </c>
      <c r="I8" t="str">
        <f>IF(Tablev6SMART[[#This Row],[Number]]=Tablev6SMART[[#This Row],[Yes]],"Ok","ERRRROORRR")</f>
        <v>Ok</v>
      </c>
      <c r="J8" t="s">
        <v>56</v>
      </c>
      <c r="K8" t="s">
        <v>80</v>
      </c>
      <c r="M8" t="s">
        <v>2044</v>
      </c>
    </row>
    <row r="9" spans="1:13" x14ac:dyDescent="0.25">
      <c r="A9" t="str">
        <f t="shared" si="0"/>
        <v>FV-GFS 03.02</v>
      </c>
      <c r="B9" t="s">
        <v>1223</v>
      </c>
      <c r="C9" t="s">
        <v>1226</v>
      </c>
      <c r="D9" t="s">
        <v>84</v>
      </c>
      <c r="E9" t="s">
        <v>85</v>
      </c>
      <c r="F9" t="s">
        <v>44</v>
      </c>
      <c r="G9" t="s">
        <v>1226</v>
      </c>
      <c r="I9" t="str">
        <f>IF(Tablev6SMART[[#This Row],[Number]]=Tablev6SMART[[#This Row],[Yes]],"Ok","ERRRROORRR")</f>
        <v>Ok</v>
      </c>
      <c r="J9" t="s">
        <v>56</v>
      </c>
      <c r="K9" t="s">
        <v>86</v>
      </c>
      <c r="M9" t="s">
        <v>87</v>
      </c>
    </row>
    <row r="10" spans="1:13" x14ac:dyDescent="0.25">
      <c r="A10" t="str">
        <f t="shared" si="0"/>
        <v>FV-GFS 03.03</v>
      </c>
      <c r="B10" t="s">
        <v>1223</v>
      </c>
      <c r="C10" t="s">
        <v>1230</v>
      </c>
      <c r="D10" t="s">
        <v>96</v>
      </c>
      <c r="E10" t="s">
        <v>2045</v>
      </c>
      <c r="F10" t="s">
        <v>44</v>
      </c>
      <c r="G10" t="s">
        <v>1230</v>
      </c>
      <c r="I10" t="str">
        <f>IF(Tablev6SMART[[#This Row],[Number]]=Tablev6SMART[[#This Row],[Yes]],"Ok","ERRRROORRR")</f>
        <v>Ok</v>
      </c>
      <c r="J10" t="s">
        <v>45</v>
      </c>
      <c r="K10" t="s">
        <v>97</v>
      </c>
      <c r="L10" t="s">
        <v>98</v>
      </c>
      <c r="M10" t="s">
        <v>99</v>
      </c>
    </row>
    <row r="11" spans="1:13" x14ac:dyDescent="0.25">
      <c r="A11" t="str">
        <f t="shared" si="0"/>
        <v>FV-GFS 03.04</v>
      </c>
      <c r="B11" t="s">
        <v>1223</v>
      </c>
      <c r="C11" t="s">
        <v>1232</v>
      </c>
      <c r="D11" t="s">
        <v>102</v>
      </c>
      <c r="E11" t="s">
        <v>103</v>
      </c>
      <c r="F11" t="s">
        <v>44</v>
      </c>
      <c r="G11" t="s">
        <v>1232</v>
      </c>
      <c r="I11" t="str">
        <f>IF(Tablev6SMART[[#This Row],[Number]]=Tablev6SMART[[#This Row],[Yes]],"Ok","ERRRROORRR")</f>
        <v>Ok</v>
      </c>
      <c r="J11" t="s">
        <v>104</v>
      </c>
      <c r="K11" t="s">
        <v>2046</v>
      </c>
      <c r="L11" t="s">
        <v>105</v>
      </c>
      <c r="M11" t="s">
        <v>106</v>
      </c>
    </row>
    <row r="12" spans="1:13" x14ac:dyDescent="0.25">
      <c r="A12" t="str">
        <f t="shared" si="0"/>
        <v>FV-GFS 04.01</v>
      </c>
      <c r="B12" t="s">
        <v>1234</v>
      </c>
      <c r="C12" t="s">
        <v>1235</v>
      </c>
      <c r="D12" t="s">
        <v>110</v>
      </c>
      <c r="E12" t="s">
        <v>111</v>
      </c>
      <c r="F12" t="s">
        <v>44</v>
      </c>
      <c r="G12" t="s">
        <v>1235</v>
      </c>
      <c r="I12" t="str">
        <f>IF(Tablev6SMART[[#This Row],[Number]]=Tablev6SMART[[#This Row],[Yes]],"Ok","ERRRROORRR")</f>
        <v>Ok</v>
      </c>
      <c r="J12" t="s">
        <v>56</v>
      </c>
      <c r="K12" t="s">
        <v>112</v>
      </c>
      <c r="L12" t="s">
        <v>113</v>
      </c>
      <c r="M12" t="s">
        <v>114</v>
      </c>
    </row>
    <row r="13" spans="1:13" x14ac:dyDescent="0.25">
      <c r="A13" t="str">
        <f t="shared" si="0"/>
        <v>FV-GFS 05.01</v>
      </c>
      <c r="B13" t="s">
        <v>1237</v>
      </c>
      <c r="C13" t="s">
        <v>1238</v>
      </c>
      <c r="D13" t="s">
        <v>2047</v>
      </c>
      <c r="E13" t="s">
        <v>2048</v>
      </c>
      <c r="F13" t="s">
        <v>126</v>
      </c>
      <c r="G13" t="s">
        <v>1238</v>
      </c>
      <c r="I13" t="str">
        <f>IF(Tablev6SMART[[#This Row],[Number]]=Tablev6SMART[[#This Row],[Yes]],"Ok","ERRRROORRR")</f>
        <v>Ok</v>
      </c>
      <c r="J13" t="s">
        <v>56</v>
      </c>
      <c r="K13" t="s">
        <v>118</v>
      </c>
    </row>
    <row r="14" spans="1:13" x14ac:dyDescent="0.25">
      <c r="A14" t="str">
        <f t="shared" si="0"/>
        <v>FV-GFS 05.02</v>
      </c>
      <c r="B14" t="s">
        <v>1237</v>
      </c>
      <c r="C14" t="s">
        <v>1240</v>
      </c>
      <c r="D14" t="s">
        <v>119</v>
      </c>
      <c r="E14" t="s">
        <v>120</v>
      </c>
      <c r="F14" t="s">
        <v>126</v>
      </c>
      <c r="G14" t="s">
        <v>1240</v>
      </c>
      <c r="I14" t="str">
        <f>IF(Tablev6SMART[[#This Row],[Number]]=Tablev6SMART[[#This Row],[Yes]],"Ok","ERRRROORRR")</f>
        <v>Ok</v>
      </c>
      <c r="J14" t="s">
        <v>121</v>
      </c>
      <c r="K14" t="s">
        <v>2049</v>
      </c>
      <c r="L14" t="s">
        <v>122</v>
      </c>
    </row>
    <row r="15" spans="1:13" x14ac:dyDescent="0.25">
      <c r="A15" t="str">
        <f t="shared" si="0"/>
        <v>FV-GFS 06.01</v>
      </c>
      <c r="B15" t="s">
        <v>1243</v>
      </c>
      <c r="C15" t="s">
        <v>1244</v>
      </c>
      <c r="D15" t="s">
        <v>129</v>
      </c>
      <c r="E15" t="s">
        <v>130</v>
      </c>
      <c r="F15" t="s">
        <v>44</v>
      </c>
      <c r="G15" t="s">
        <v>1244</v>
      </c>
      <c r="I15" t="str">
        <f>IF(Tablev6SMART[[#This Row],[Number]]=Tablev6SMART[[#This Row],[Yes]],"Ok","ERRRROORRR")</f>
        <v>Ok</v>
      </c>
      <c r="J15" t="s">
        <v>131</v>
      </c>
      <c r="K15" t="s">
        <v>132</v>
      </c>
      <c r="L15" t="s">
        <v>133</v>
      </c>
    </row>
    <row r="16" spans="1:13" x14ac:dyDescent="0.25">
      <c r="A16" t="str">
        <f t="shared" si="0"/>
        <v>FV-GFS 07.01</v>
      </c>
      <c r="B16" t="s">
        <v>1246</v>
      </c>
      <c r="C16" t="s">
        <v>1247</v>
      </c>
      <c r="D16" t="s">
        <v>137</v>
      </c>
      <c r="E16" t="s">
        <v>138</v>
      </c>
      <c r="F16" t="s">
        <v>44</v>
      </c>
      <c r="G16" t="s">
        <v>1247</v>
      </c>
      <c r="I16" t="str">
        <f>IF(Tablev6SMART[[#This Row],[Number]]=Tablev6SMART[[#This Row],[Yes]],"Ok","ERRRROORRR")</f>
        <v>Ok</v>
      </c>
      <c r="J16" t="s">
        <v>121</v>
      </c>
      <c r="K16" t="s">
        <v>139</v>
      </c>
      <c r="L16" t="s">
        <v>140</v>
      </c>
    </row>
    <row r="17" spans="1:13" x14ac:dyDescent="0.25">
      <c r="A17" t="str">
        <f t="shared" si="0"/>
        <v>FV-GFS 07.02</v>
      </c>
      <c r="B17" t="s">
        <v>1246</v>
      </c>
      <c r="C17" t="s">
        <v>1249</v>
      </c>
      <c r="D17" t="s">
        <v>144</v>
      </c>
      <c r="E17" t="s">
        <v>145</v>
      </c>
      <c r="F17" t="s">
        <v>44</v>
      </c>
      <c r="G17" t="s">
        <v>1249</v>
      </c>
      <c r="I17" t="str">
        <f>IF(Tablev6SMART[[#This Row],[Number]]=Tablev6SMART[[#This Row],[Yes]],"Ok","ERRRROORRR")</f>
        <v>Ok</v>
      </c>
      <c r="J17" t="s">
        <v>121</v>
      </c>
      <c r="K17" t="s">
        <v>146</v>
      </c>
      <c r="L17" t="s">
        <v>147</v>
      </c>
    </row>
    <row r="18" spans="1:13" x14ac:dyDescent="0.25">
      <c r="A18" t="str">
        <f t="shared" si="0"/>
        <v>FV-GFS 07.03</v>
      </c>
      <c r="B18" t="s">
        <v>1246</v>
      </c>
      <c r="C18" t="s">
        <v>1251</v>
      </c>
      <c r="D18" t="s">
        <v>151</v>
      </c>
      <c r="E18" t="s">
        <v>152</v>
      </c>
      <c r="F18" t="s">
        <v>44</v>
      </c>
      <c r="G18" t="s">
        <v>1251</v>
      </c>
      <c r="I18" t="str">
        <f>IF(Tablev6SMART[[#This Row],[Number]]=Tablev6SMART[[#This Row],[Yes]],"Ok","ERRRROORRR")</f>
        <v>Ok</v>
      </c>
      <c r="J18" t="s">
        <v>153</v>
      </c>
      <c r="K18" t="s">
        <v>154</v>
      </c>
      <c r="L18" t="s">
        <v>155</v>
      </c>
    </row>
    <row r="19" spans="1:13" x14ac:dyDescent="0.25">
      <c r="A19" t="str">
        <f t="shared" si="0"/>
        <v>FV-GFS 07.04</v>
      </c>
      <c r="B19" t="s">
        <v>1246</v>
      </c>
      <c r="C19" t="s">
        <v>1253</v>
      </c>
      <c r="D19" t="s">
        <v>158</v>
      </c>
      <c r="E19" t="s">
        <v>159</v>
      </c>
      <c r="F19" t="s">
        <v>44</v>
      </c>
      <c r="G19" t="s">
        <v>1253</v>
      </c>
      <c r="I19" t="str">
        <f>IF(Tablev6SMART[[#This Row],[Number]]=Tablev6SMART[[#This Row],[Yes]],"Ok","ERRRROORRR")</f>
        <v>Ok</v>
      </c>
      <c r="J19" t="s">
        <v>45</v>
      </c>
      <c r="K19" t="s">
        <v>160</v>
      </c>
      <c r="L19" t="s">
        <v>161</v>
      </c>
    </row>
    <row r="20" spans="1:13" x14ac:dyDescent="0.25">
      <c r="A20" t="str">
        <f t="shared" si="0"/>
        <v>FV-GFS 08.01</v>
      </c>
      <c r="B20" t="s">
        <v>1246</v>
      </c>
      <c r="C20" t="s">
        <v>1255</v>
      </c>
      <c r="D20" t="s">
        <v>164</v>
      </c>
      <c r="E20" t="s">
        <v>165</v>
      </c>
      <c r="F20" t="s">
        <v>44</v>
      </c>
      <c r="G20" t="s">
        <v>1255</v>
      </c>
      <c r="I20" t="str">
        <f>IF(Tablev6SMART[[#This Row],[Number]]=Tablev6SMART[[#This Row],[Yes]],"Ok","ERRRROORRR")</f>
        <v>Ok</v>
      </c>
      <c r="J20" t="s">
        <v>45</v>
      </c>
      <c r="K20" t="s">
        <v>2050</v>
      </c>
      <c r="L20" t="s">
        <v>166</v>
      </c>
    </row>
    <row r="21" spans="1:13" x14ac:dyDescent="0.25">
      <c r="A21" t="str">
        <f t="shared" si="0"/>
        <v>FV-GFS 08.02</v>
      </c>
      <c r="B21" t="s">
        <v>1246</v>
      </c>
      <c r="C21" t="s">
        <v>1257</v>
      </c>
      <c r="D21" t="s">
        <v>170</v>
      </c>
      <c r="E21" t="s">
        <v>171</v>
      </c>
      <c r="F21" t="s">
        <v>44</v>
      </c>
      <c r="G21" t="s">
        <v>1257</v>
      </c>
      <c r="I21" t="str">
        <f>IF(Tablev6SMART[[#This Row],[Number]]=Tablev6SMART[[#This Row],[Yes]],"Ok","ERRRROORRR")</f>
        <v>Ok</v>
      </c>
      <c r="J21" t="s">
        <v>131</v>
      </c>
      <c r="K21" t="s">
        <v>2051</v>
      </c>
      <c r="L21" t="s">
        <v>172</v>
      </c>
      <c r="M21" t="s">
        <v>173</v>
      </c>
    </row>
    <row r="22" spans="1:13" x14ac:dyDescent="0.25">
      <c r="A22" t="str">
        <f t="shared" si="0"/>
        <v>FV-GFS 09.01</v>
      </c>
      <c r="B22" t="s">
        <v>1260</v>
      </c>
      <c r="C22" t="s">
        <v>1261</v>
      </c>
      <c r="D22" t="s">
        <v>181</v>
      </c>
      <c r="E22" t="s">
        <v>182</v>
      </c>
      <c r="F22" t="s">
        <v>44</v>
      </c>
      <c r="G22" t="s">
        <v>1261</v>
      </c>
      <c r="I22" t="str">
        <f>IF(Tablev6SMART[[#This Row],[Number]]=Tablev6SMART[[#This Row],[Yes]],"Ok","ERRRROORRR")</f>
        <v>Ok</v>
      </c>
      <c r="J22" t="s">
        <v>183</v>
      </c>
      <c r="K22" t="s">
        <v>2052</v>
      </c>
      <c r="L22" t="s">
        <v>184</v>
      </c>
    </row>
    <row r="23" spans="1:13" x14ac:dyDescent="0.25">
      <c r="A23" t="str">
        <f t="shared" si="0"/>
        <v>FV-GFS 10.01</v>
      </c>
      <c r="B23" t="s">
        <v>1263</v>
      </c>
      <c r="C23" t="s">
        <v>1264</v>
      </c>
      <c r="D23" t="s">
        <v>187</v>
      </c>
      <c r="E23" t="s">
        <v>188</v>
      </c>
      <c r="F23" t="s">
        <v>44</v>
      </c>
      <c r="G23" t="s">
        <v>1264</v>
      </c>
      <c r="I23" t="str">
        <f>IF(Tablev6SMART[[#This Row],[Number]]=Tablev6SMART[[#This Row],[Yes]],"Ok","ERRRROORRR")</f>
        <v>Ok</v>
      </c>
      <c r="J23" t="s">
        <v>56</v>
      </c>
      <c r="K23" t="s">
        <v>189</v>
      </c>
      <c r="L23" t="s">
        <v>190</v>
      </c>
    </row>
    <row r="24" spans="1:13" x14ac:dyDescent="0.25">
      <c r="A24" t="str">
        <f t="shared" si="0"/>
        <v>FV-GFS 10.02</v>
      </c>
      <c r="B24" t="s">
        <v>1263</v>
      </c>
      <c r="C24" t="s">
        <v>1266</v>
      </c>
      <c r="D24" t="s">
        <v>194</v>
      </c>
      <c r="E24" t="s">
        <v>195</v>
      </c>
      <c r="F24" t="s">
        <v>44</v>
      </c>
      <c r="G24" t="s">
        <v>1266</v>
      </c>
      <c r="I24" t="str">
        <f>IF(Tablev6SMART[[#This Row],[Number]]=Tablev6SMART[[#This Row],[Yes]],"Ok","ERRRROORRR")</f>
        <v>Ok</v>
      </c>
      <c r="J24" t="s">
        <v>196</v>
      </c>
      <c r="K24" t="s">
        <v>197</v>
      </c>
      <c r="L24" t="s">
        <v>2053</v>
      </c>
      <c r="M24" t="s">
        <v>198</v>
      </c>
    </row>
    <row r="25" spans="1:13" x14ac:dyDescent="0.25">
      <c r="A25" t="str">
        <f t="shared" si="0"/>
        <v>FV-GFS 11.01</v>
      </c>
      <c r="B25" t="s">
        <v>1268</v>
      </c>
      <c r="C25" t="s">
        <v>1269</v>
      </c>
      <c r="D25" t="s">
        <v>199</v>
      </c>
      <c r="E25" t="s">
        <v>2054</v>
      </c>
      <c r="F25" t="s">
        <v>44</v>
      </c>
      <c r="G25" t="s">
        <v>1269</v>
      </c>
      <c r="I25" t="str">
        <f>IF(Tablev6SMART[[#This Row],[Number]]=Tablev6SMART[[#This Row],[Yes]],"Ok","ERRRROORRR")</f>
        <v>Ok</v>
      </c>
      <c r="J25" t="s">
        <v>200</v>
      </c>
      <c r="K25" t="s">
        <v>2055</v>
      </c>
      <c r="L25" t="s">
        <v>2056</v>
      </c>
    </row>
    <row r="26" spans="1:13" x14ac:dyDescent="0.25">
      <c r="A26" t="str">
        <f t="shared" si="0"/>
        <v>FV-GFS 12.01</v>
      </c>
      <c r="B26" t="s">
        <v>1272</v>
      </c>
      <c r="C26" t="s">
        <v>1273</v>
      </c>
      <c r="D26" t="s">
        <v>2057</v>
      </c>
      <c r="E26" t="s">
        <v>2058</v>
      </c>
      <c r="F26" t="s">
        <v>126</v>
      </c>
      <c r="G26" t="s">
        <v>1273</v>
      </c>
      <c r="I26" t="str">
        <f>IF(Tablev6SMART[[#This Row],[Number]]=Tablev6SMART[[#This Row],[Yes]],"Ok","ERRRROORRR")</f>
        <v>Ok</v>
      </c>
      <c r="J26" t="s">
        <v>204</v>
      </c>
      <c r="K26" t="s">
        <v>205</v>
      </c>
      <c r="L26" t="s">
        <v>206</v>
      </c>
    </row>
    <row r="27" spans="1:13" x14ac:dyDescent="0.25">
      <c r="A27" t="str">
        <f t="shared" si="0"/>
        <v>FV-GFS 13.01</v>
      </c>
      <c r="B27" t="s">
        <v>1278</v>
      </c>
      <c r="C27" t="s">
        <v>1279</v>
      </c>
      <c r="D27" t="s">
        <v>216</v>
      </c>
      <c r="E27" t="s">
        <v>2059</v>
      </c>
      <c r="F27" t="s">
        <v>44</v>
      </c>
      <c r="G27" t="s">
        <v>1279</v>
      </c>
      <c r="I27" t="str">
        <f>IF(Tablev6SMART[[#This Row],[Number]]=Tablev6SMART[[#This Row],[Yes]],"Ok","ERRRROORRR")</f>
        <v>Ok</v>
      </c>
      <c r="J27" t="s">
        <v>217</v>
      </c>
      <c r="K27" t="s">
        <v>2060</v>
      </c>
      <c r="L27" t="s">
        <v>2061</v>
      </c>
    </row>
    <row r="28" spans="1:13" x14ac:dyDescent="0.25">
      <c r="A28" t="str">
        <f t="shared" si="0"/>
        <v>FV-GFS 13.02</v>
      </c>
      <c r="B28" t="s">
        <v>1278</v>
      </c>
      <c r="C28" t="s">
        <v>1283</v>
      </c>
      <c r="D28" t="s">
        <v>227</v>
      </c>
      <c r="E28" t="s">
        <v>228</v>
      </c>
      <c r="F28" t="s">
        <v>44</v>
      </c>
      <c r="G28" t="s">
        <v>1283</v>
      </c>
      <c r="I28" t="str">
        <f>IF(Tablev6SMART[[#This Row],[Number]]=Tablev6SMART[[#This Row],[Yes]],"Ok","ERRRROORRR")</f>
        <v>Ok</v>
      </c>
      <c r="J28" t="s">
        <v>229</v>
      </c>
      <c r="K28" t="s">
        <v>230</v>
      </c>
      <c r="L28" t="s">
        <v>51</v>
      </c>
      <c r="M28" t="s">
        <v>51</v>
      </c>
    </row>
    <row r="29" spans="1:13" x14ac:dyDescent="0.25">
      <c r="A29" t="str">
        <f t="shared" si="0"/>
        <v>FV-GFS 13.03</v>
      </c>
      <c r="B29" t="s">
        <v>1278</v>
      </c>
      <c r="C29" t="s">
        <v>1285</v>
      </c>
      <c r="D29" t="s">
        <v>232</v>
      </c>
      <c r="E29" t="s">
        <v>2062</v>
      </c>
      <c r="F29" t="s">
        <v>44</v>
      </c>
      <c r="G29" t="s">
        <v>1285</v>
      </c>
      <c r="I29" t="str">
        <f>IF(Tablev6SMART[[#This Row],[Number]]=Tablev6SMART[[#This Row],[Yes]],"Ok","ERRRROORRR")</f>
        <v>Ok</v>
      </c>
      <c r="J29" t="s">
        <v>233</v>
      </c>
      <c r="K29" t="s">
        <v>2063</v>
      </c>
      <c r="L29" t="s">
        <v>51</v>
      </c>
      <c r="M29" t="s">
        <v>51</v>
      </c>
    </row>
    <row r="30" spans="1:13" x14ac:dyDescent="0.25">
      <c r="A30" t="str">
        <f t="shared" si="0"/>
        <v>FV-GFS 14.01</v>
      </c>
      <c r="B30" t="s">
        <v>1287</v>
      </c>
      <c r="C30" t="s">
        <v>1288</v>
      </c>
      <c r="D30" t="s">
        <v>234</v>
      </c>
      <c r="E30" t="s">
        <v>2064</v>
      </c>
      <c r="F30" t="s">
        <v>44</v>
      </c>
      <c r="G30" t="s">
        <v>1288</v>
      </c>
      <c r="I30" t="str">
        <f>IF(Tablev6SMART[[#This Row],[Number]]=Tablev6SMART[[#This Row],[Yes]],"Ok","ERRRROORRR")</f>
        <v>Ok</v>
      </c>
      <c r="J30" t="s">
        <v>56</v>
      </c>
      <c r="K30" t="s">
        <v>235</v>
      </c>
      <c r="L30" t="s">
        <v>236</v>
      </c>
    </row>
    <row r="31" spans="1:13" x14ac:dyDescent="0.25">
      <c r="A31" t="str">
        <f t="shared" si="0"/>
        <v>FV-GFS 15.01</v>
      </c>
      <c r="B31" t="s">
        <v>1290</v>
      </c>
      <c r="C31" t="s">
        <v>1291</v>
      </c>
      <c r="D31" t="s">
        <v>239</v>
      </c>
      <c r="E31" t="s">
        <v>2065</v>
      </c>
      <c r="F31" t="s">
        <v>126</v>
      </c>
      <c r="G31" t="s">
        <v>1291</v>
      </c>
      <c r="I31" t="str">
        <f>IF(Tablev6SMART[[#This Row],[Number]]=Tablev6SMART[[#This Row],[Yes]],"Ok","ERRRROORRR")</f>
        <v>Ok</v>
      </c>
      <c r="J31" t="s">
        <v>240</v>
      </c>
      <c r="K31" t="s">
        <v>241</v>
      </c>
    </row>
    <row r="32" spans="1:13" x14ac:dyDescent="0.25">
      <c r="A32" t="str">
        <f t="shared" si="0"/>
        <v>FV-GFS 16.01</v>
      </c>
      <c r="B32" t="s">
        <v>1293</v>
      </c>
      <c r="C32" t="s">
        <v>1294</v>
      </c>
      <c r="D32" t="s">
        <v>244</v>
      </c>
      <c r="E32" t="s">
        <v>2066</v>
      </c>
      <c r="F32" t="s">
        <v>126</v>
      </c>
      <c r="G32" t="s">
        <v>1294</v>
      </c>
      <c r="I32" t="str">
        <f>IF(Tablev6SMART[[#This Row],[Number]]=Tablev6SMART[[#This Row],[Yes]],"Ok","ERRRROORRR")</f>
        <v>Ok</v>
      </c>
      <c r="J32" t="s">
        <v>56</v>
      </c>
      <c r="K32" t="s">
        <v>2067</v>
      </c>
    </row>
    <row r="33" spans="1:13" x14ac:dyDescent="0.25">
      <c r="A33" t="str">
        <f t="shared" si="0"/>
        <v>FV-GFS 17.01</v>
      </c>
      <c r="B33" t="s">
        <v>1297</v>
      </c>
      <c r="C33" t="s">
        <v>1298</v>
      </c>
      <c r="D33" t="s">
        <v>250</v>
      </c>
      <c r="E33" t="s">
        <v>251</v>
      </c>
      <c r="F33" t="s">
        <v>44</v>
      </c>
      <c r="G33" t="s">
        <v>1298</v>
      </c>
      <c r="I33" t="str">
        <f>IF(Tablev6SMART[[#This Row],[Number]]=Tablev6SMART[[#This Row],[Yes]],"Ok","ERRRROORRR")</f>
        <v>Ok</v>
      </c>
      <c r="J33" t="s">
        <v>229</v>
      </c>
      <c r="K33" t="s">
        <v>252</v>
      </c>
      <c r="L33" t="s">
        <v>253</v>
      </c>
    </row>
    <row r="34" spans="1:13" x14ac:dyDescent="0.25">
      <c r="A34" t="str">
        <f t="shared" si="0"/>
        <v>FV-GFS 18.01</v>
      </c>
      <c r="B34" t="s">
        <v>1300</v>
      </c>
      <c r="C34" t="s">
        <v>1301</v>
      </c>
      <c r="D34" t="s">
        <v>255</v>
      </c>
      <c r="E34" t="s">
        <v>256</v>
      </c>
      <c r="F34" t="s">
        <v>44</v>
      </c>
      <c r="G34" t="s">
        <v>1301</v>
      </c>
      <c r="I34" t="str">
        <f>IF(Tablev6SMART[[#This Row],[Number]]=Tablev6SMART[[#This Row],[Yes]],"Ok","ERRRROORRR")</f>
        <v>Ok</v>
      </c>
      <c r="J34" t="s">
        <v>153</v>
      </c>
      <c r="K34" t="s">
        <v>257</v>
      </c>
      <c r="L34" t="s">
        <v>258</v>
      </c>
    </row>
    <row r="35" spans="1:13" x14ac:dyDescent="0.25">
      <c r="A35" t="str">
        <f t="shared" si="0"/>
        <v>FV-GFS 19.01</v>
      </c>
      <c r="B35" t="s">
        <v>1303</v>
      </c>
      <c r="C35" t="s">
        <v>1304</v>
      </c>
      <c r="D35" t="s">
        <v>261</v>
      </c>
      <c r="E35" t="s">
        <v>2068</v>
      </c>
      <c r="F35" t="s">
        <v>44</v>
      </c>
      <c r="G35" t="s">
        <v>1304</v>
      </c>
      <c r="I35" t="str">
        <f>IF(Tablev6SMART[[#This Row],[Number]]=Tablev6SMART[[#This Row],[Yes]],"Ok","ERRRROORRR")</f>
        <v>Ok</v>
      </c>
      <c r="J35" t="s">
        <v>262</v>
      </c>
      <c r="K35" t="s">
        <v>263</v>
      </c>
      <c r="L35" t="s">
        <v>2069</v>
      </c>
    </row>
    <row r="36" spans="1:13" x14ac:dyDescent="0.25">
      <c r="A36" t="str">
        <f t="shared" si="0"/>
        <v>FV-GFS 19.02</v>
      </c>
      <c r="B36" t="s">
        <v>1303</v>
      </c>
      <c r="C36" t="s">
        <v>1307</v>
      </c>
      <c r="D36" t="s">
        <v>269</v>
      </c>
      <c r="E36" t="s">
        <v>270</v>
      </c>
      <c r="F36" t="s">
        <v>44</v>
      </c>
      <c r="G36" t="s">
        <v>1307</v>
      </c>
      <c r="I36" t="str">
        <f>IF(Tablev6SMART[[#This Row],[Number]]=Tablev6SMART[[#This Row],[Yes]],"Ok","ERRRROORRR")</f>
        <v>Ok</v>
      </c>
      <c r="J36" t="s">
        <v>271</v>
      </c>
      <c r="K36" t="s">
        <v>2070</v>
      </c>
      <c r="L36" t="s">
        <v>272</v>
      </c>
      <c r="M36" t="s">
        <v>273</v>
      </c>
    </row>
    <row r="37" spans="1:13" x14ac:dyDescent="0.25">
      <c r="A37" t="str">
        <f t="shared" si="0"/>
        <v>FV-GFS 19.03</v>
      </c>
      <c r="B37" t="s">
        <v>1303</v>
      </c>
      <c r="C37" t="s">
        <v>1313</v>
      </c>
      <c r="D37" t="s">
        <v>283</v>
      </c>
      <c r="E37" t="s">
        <v>284</v>
      </c>
      <c r="F37" t="s">
        <v>44</v>
      </c>
      <c r="G37" t="s">
        <v>1313</v>
      </c>
      <c r="I37" t="str">
        <f>IF(Tablev6SMART[[#This Row],[Number]]=Tablev6SMART[[#This Row],[Yes]],"Ok","ERRRROORRR")</f>
        <v>Ok</v>
      </c>
      <c r="J37" t="s">
        <v>104</v>
      </c>
      <c r="K37" t="s">
        <v>288</v>
      </c>
      <c r="L37" t="s">
        <v>289</v>
      </c>
      <c r="M37" t="s">
        <v>290</v>
      </c>
    </row>
    <row r="38" spans="1:13" x14ac:dyDescent="0.25">
      <c r="A38" t="str">
        <f t="shared" si="0"/>
        <v>FV-GFS 19.04</v>
      </c>
      <c r="B38" t="s">
        <v>1303</v>
      </c>
      <c r="C38" t="s">
        <v>1316</v>
      </c>
      <c r="D38" t="s">
        <v>294</v>
      </c>
      <c r="E38" t="s">
        <v>295</v>
      </c>
      <c r="F38" t="s">
        <v>44</v>
      </c>
      <c r="G38" t="s">
        <v>1316</v>
      </c>
      <c r="I38" t="str">
        <f>IF(Tablev6SMART[[#This Row],[Number]]=Tablev6SMART[[#This Row],[Yes]],"Ok","ERRRROORRR")</f>
        <v>Ok</v>
      </c>
      <c r="J38" t="s">
        <v>296</v>
      </c>
      <c r="K38" t="s">
        <v>297</v>
      </c>
      <c r="L38" t="s">
        <v>51</v>
      </c>
    </row>
    <row r="39" spans="1:13" x14ac:dyDescent="0.25">
      <c r="A39" t="str">
        <f t="shared" si="0"/>
        <v>FV-GFS 19.05</v>
      </c>
      <c r="B39" t="s">
        <v>1303</v>
      </c>
      <c r="C39" t="s">
        <v>1318</v>
      </c>
      <c r="D39" t="s">
        <v>300</v>
      </c>
      <c r="E39" t="s">
        <v>301</v>
      </c>
      <c r="F39" t="s">
        <v>44</v>
      </c>
      <c r="G39" t="s">
        <v>1318</v>
      </c>
      <c r="I39" t="str">
        <f>IF(Tablev6SMART[[#This Row],[Number]]=Tablev6SMART[[#This Row],[Yes]],"Ok","ERRRROORRR")</f>
        <v>Ok</v>
      </c>
      <c r="J39" t="s">
        <v>296</v>
      </c>
      <c r="K39" t="s">
        <v>302</v>
      </c>
      <c r="L39" t="s">
        <v>303</v>
      </c>
    </row>
    <row r="40" spans="1:13" x14ac:dyDescent="0.25">
      <c r="A40" t="str">
        <f t="shared" si="0"/>
        <v>FV-GFS 19.06</v>
      </c>
      <c r="B40" t="s">
        <v>1303</v>
      </c>
      <c r="C40" t="s">
        <v>1320</v>
      </c>
      <c r="D40" t="s">
        <v>306</v>
      </c>
      <c r="E40" t="s">
        <v>307</v>
      </c>
      <c r="F40" t="s">
        <v>44</v>
      </c>
      <c r="G40" t="s">
        <v>1320</v>
      </c>
      <c r="I40" t="str">
        <f>IF(Tablev6SMART[[#This Row],[Number]]=Tablev6SMART[[#This Row],[Yes]],"Ok","ERRRROORRR")</f>
        <v>Ok</v>
      </c>
      <c r="J40" t="s">
        <v>296</v>
      </c>
      <c r="K40" t="s">
        <v>308</v>
      </c>
      <c r="L40" t="s">
        <v>309</v>
      </c>
    </row>
    <row r="41" spans="1:13" x14ac:dyDescent="0.25">
      <c r="A41" t="str">
        <f t="shared" si="0"/>
        <v>FV-GFS 19.07</v>
      </c>
      <c r="B41" t="s">
        <v>1303</v>
      </c>
      <c r="C41" t="s">
        <v>1323</v>
      </c>
      <c r="D41" t="s">
        <v>313</v>
      </c>
      <c r="E41" t="s">
        <v>314</v>
      </c>
      <c r="F41" t="s">
        <v>126</v>
      </c>
      <c r="G41" t="s">
        <v>1323</v>
      </c>
      <c r="I41" t="str">
        <f>IF(Tablev6SMART[[#This Row],[Number]]=Tablev6SMART[[#This Row],[Yes]],"Ok","ERRRROORRR")</f>
        <v>Ok</v>
      </c>
      <c r="J41" t="s">
        <v>229</v>
      </c>
      <c r="K41" t="s">
        <v>315</v>
      </c>
    </row>
    <row r="42" spans="1:13" x14ac:dyDescent="0.25">
      <c r="A42" t="str">
        <f t="shared" si="0"/>
        <v>FV-GFS 19.08</v>
      </c>
      <c r="B42" t="s">
        <v>1303</v>
      </c>
      <c r="C42" t="s">
        <v>1325</v>
      </c>
      <c r="D42" t="s">
        <v>318</v>
      </c>
      <c r="E42" t="s">
        <v>2071</v>
      </c>
      <c r="F42" t="s">
        <v>44</v>
      </c>
      <c r="G42" t="s">
        <v>1325</v>
      </c>
      <c r="I42" t="str">
        <f>IF(Tablev6SMART[[#This Row],[Number]]=Tablev6SMART[[#This Row],[Yes]],"Ok","ERRRROORRR")</f>
        <v>Ok</v>
      </c>
      <c r="J42" t="s">
        <v>240</v>
      </c>
      <c r="K42" t="s">
        <v>319</v>
      </c>
      <c r="L42" t="s">
        <v>320</v>
      </c>
    </row>
    <row r="43" spans="1:13" x14ac:dyDescent="0.25">
      <c r="A43" t="str">
        <f t="shared" si="0"/>
        <v>FV-GFS 20.01.01</v>
      </c>
      <c r="B43" t="s">
        <v>1327</v>
      </c>
      <c r="C43" t="s">
        <v>1328</v>
      </c>
      <c r="D43" t="s">
        <v>324</v>
      </c>
      <c r="E43" t="s">
        <v>325</v>
      </c>
      <c r="F43" t="s">
        <v>44</v>
      </c>
      <c r="G43" t="s">
        <v>1328</v>
      </c>
      <c r="I43" t="str">
        <f>IF(Tablev6SMART[[#This Row],[Number]]=Tablev6SMART[[#This Row],[Yes]],"Ok","ERRRROORRR")</f>
        <v>Ok</v>
      </c>
      <c r="J43" t="s">
        <v>326</v>
      </c>
      <c r="K43" t="s">
        <v>327</v>
      </c>
      <c r="L43" t="s">
        <v>2072</v>
      </c>
    </row>
    <row r="44" spans="1:13" x14ac:dyDescent="0.25">
      <c r="A44" t="str">
        <f t="shared" si="0"/>
        <v>FV-GFS 20.01.02</v>
      </c>
      <c r="B44" t="s">
        <v>1327</v>
      </c>
      <c r="C44" t="s">
        <v>1330</v>
      </c>
      <c r="D44" t="s">
        <v>331</v>
      </c>
      <c r="E44" t="s">
        <v>332</v>
      </c>
      <c r="F44" t="s">
        <v>44</v>
      </c>
      <c r="G44" t="s">
        <v>1330</v>
      </c>
      <c r="I44" t="str">
        <f>IF(Tablev6SMART[[#This Row],[Number]]=Tablev6SMART[[#This Row],[Yes]],"Ok","ERRRROORRR")</f>
        <v>Ok</v>
      </c>
      <c r="J44" t="s">
        <v>333</v>
      </c>
      <c r="K44" t="s">
        <v>2073</v>
      </c>
      <c r="L44" t="s">
        <v>47</v>
      </c>
    </row>
    <row r="45" spans="1:13" x14ac:dyDescent="0.25">
      <c r="A45" t="str">
        <f t="shared" si="0"/>
        <v>FV-GFS 20.01.03</v>
      </c>
      <c r="B45" t="s">
        <v>1327</v>
      </c>
      <c r="C45" t="s">
        <v>1332</v>
      </c>
      <c r="D45" t="s">
        <v>335</v>
      </c>
      <c r="E45" t="s">
        <v>336</v>
      </c>
      <c r="F45" t="s">
        <v>44</v>
      </c>
      <c r="G45" t="s">
        <v>1332</v>
      </c>
      <c r="I45" t="str">
        <f>IF(Tablev6SMART[[#This Row],[Number]]=Tablev6SMART[[#This Row],[Yes]],"Ok","ERRRROORRR")</f>
        <v>Ok</v>
      </c>
      <c r="J45" t="s">
        <v>296</v>
      </c>
      <c r="K45" t="s">
        <v>337</v>
      </c>
      <c r="L45" t="s">
        <v>338</v>
      </c>
      <c r="M45" t="s">
        <v>339</v>
      </c>
    </row>
    <row r="46" spans="1:13" x14ac:dyDescent="0.25">
      <c r="A46" t="str">
        <f t="shared" si="0"/>
        <v>FV-GFS 20.02.01</v>
      </c>
      <c r="B46" t="s">
        <v>1334</v>
      </c>
      <c r="C46" t="s">
        <v>1335</v>
      </c>
      <c r="D46" t="s">
        <v>342</v>
      </c>
      <c r="E46" t="s">
        <v>343</v>
      </c>
      <c r="F46" t="s">
        <v>44</v>
      </c>
      <c r="G46" t="s">
        <v>1335</v>
      </c>
      <c r="I46" t="str">
        <f>IF(Tablev6SMART[[#This Row],[Number]]=Tablev6SMART[[#This Row],[Yes]],"Ok","ERRRROORRR")</f>
        <v>Ok</v>
      </c>
      <c r="J46" t="s">
        <v>296</v>
      </c>
      <c r="K46" t="s">
        <v>344</v>
      </c>
      <c r="L46" t="s">
        <v>51</v>
      </c>
      <c r="M46" t="s">
        <v>51</v>
      </c>
    </row>
    <row r="47" spans="1:13" x14ac:dyDescent="0.25">
      <c r="A47" t="str">
        <f t="shared" si="0"/>
        <v>FV-GFS 20.02.02</v>
      </c>
      <c r="B47" t="s">
        <v>1334</v>
      </c>
      <c r="C47" t="s">
        <v>1338</v>
      </c>
      <c r="D47" t="s">
        <v>349</v>
      </c>
      <c r="E47" t="s">
        <v>350</v>
      </c>
      <c r="F47" t="s">
        <v>126</v>
      </c>
      <c r="G47" t="s">
        <v>1338</v>
      </c>
      <c r="I47" t="str">
        <f>IF(Tablev6SMART[[#This Row],[Number]]=Tablev6SMART[[#This Row],[Yes]],"Ok","ERRRROORRR")</f>
        <v>Ok</v>
      </c>
      <c r="J47" t="s">
        <v>56</v>
      </c>
      <c r="K47" t="s">
        <v>351</v>
      </c>
    </row>
    <row r="48" spans="1:13" x14ac:dyDescent="0.25">
      <c r="A48" t="str">
        <f t="shared" si="0"/>
        <v>FV-GFS 20.02.03</v>
      </c>
      <c r="B48" t="s">
        <v>1334</v>
      </c>
      <c r="C48" t="s">
        <v>1340</v>
      </c>
      <c r="D48" t="s">
        <v>354</v>
      </c>
      <c r="E48" t="s">
        <v>355</v>
      </c>
      <c r="F48" t="s">
        <v>126</v>
      </c>
      <c r="G48" t="s">
        <v>1340</v>
      </c>
      <c r="I48" t="str">
        <f>IF(Tablev6SMART[[#This Row],[Number]]=Tablev6SMART[[#This Row],[Yes]],"Ok","ERRRROORRR")</f>
        <v>Ok</v>
      </c>
      <c r="J48" t="s">
        <v>229</v>
      </c>
      <c r="K48" t="s">
        <v>356</v>
      </c>
      <c r="L48" t="s">
        <v>357</v>
      </c>
    </row>
    <row r="49" spans="1:13" x14ac:dyDescent="0.25">
      <c r="A49" t="str">
        <f t="shared" si="0"/>
        <v>FV-GFS 20.02.04</v>
      </c>
      <c r="B49" t="s">
        <v>1334</v>
      </c>
      <c r="C49" t="s">
        <v>1342</v>
      </c>
      <c r="D49" t="s">
        <v>361</v>
      </c>
      <c r="E49" t="s">
        <v>362</v>
      </c>
      <c r="F49" t="s">
        <v>126</v>
      </c>
      <c r="G49" t="s">
        <v>1342</v>
      </c>
      <c r="I49" t="str">
        <f>IF(Tablev6SMART[[#This Row],[Number]]=Tablev6SMART[[#This Row],[Yes]],"Ok","ERRRROORRR")</f>
        <v>Ok</v>
      </c>
      <c r="J49" t="s">
        <v>56</v>
      </c>
      <c r="K49" t="s">
        <v>363</v>
      </c>
      <c r="M49" t="s">
        <v>364</v>
      </c>
    </row>
    <row r="50" spans="1:13" x14ac:dyDescent="0.25">
      <c r="A50" t="str">
        <f t="shared" si="0"/>
        <v>FV-GFS 20.03.01</v>
      </c>
      <c r="B50" t="s">
        <v>1344</v>
      </c>
      <c r="C50" t="s">
        <v>1345</v>
      </c>
      <c r="D50" t="s">
        <v>367</v>
      </c>
      <c r="E50" t="s">
        <v>2074</v>
      </c>
      <c r="F50" t="s">
        <v>44</v>
      </c>
      <c r="G50" t="s">
        <v>1345</v>
      </c>
      <c r="I50" t="str">
        <f>IF(Tablev6SMART[[#This Row],[Number]]=Tablev6SMART[[#This Row],[Yes]],"Ok","ERRRROORRR")</f>
        <v>Ok</v>
      </c>
      <c r="J50" t="s">
        <v>229</v>
      </c>
      <c r="K50" t="s">
        <v>2075</v>
      </c>
      <c r="L50" t="s">
        <v>368</v>
      </c>
    </row>
    <row r="51" spans="1:13" x14ac:dyDescent="0.25">
      <c r="A51" t="str">
        <f t="shared" si="0"/>
        <v>FV-GFS 20.03.02</v>
      </c>
      <c r="B51" t="s">
        <v>1344</v>
      </c>
      <c r="C51" t="s">
        <v>1347</v>
      </c>
      <c r="D51" t="s">
        <v>372</v>
      </c>
      <c r="E51" t="s">
        <v>373</v>
      </c>
      <c r="F51" t="s">
        <v>44</v>
      </c>
      <c r="G51" t="s">
        <v>1347</v>
      </c>
      <c r="I51" t="str">
        <f>IF(Tablev6SMART[[#This Row],[Number]]=Tablev6SMART[[#This Row],[Yes]],"Ok","ERRRROORRR")</f>
        <v>Ok</v>
      </c>
      <c r="J51" t="s">
        <v>229</v>
      </c>
      <c r="K51" t="s">
        <v>374</v>
      </c>
      <c r="L51" t="s">
        <v>51</v>
      </c>
      <c r="M51" t="s">
        <v>51</v>
      </c>
    </row>
    <row r="52" spans="1:13" x14ac:dyDescent="0.25">
      <c r="A52" t="str">
        <f t="shared" si="0"/>
        <v>FV-GFS 20.03.03</v>
      </c>
      <c r="B52" t="s">
        <v>1344</v>
      </c>
      <c r="C52" t="s">
        <v>1349</v>
      </c>
      <c r="D52" t="s">
        <v>378</v>
      </c>
      <c r="E52" t="s">
        <v>379</v>
      </c>
      <c r="F52" t="s">
        <v>126</v>
      </c>
      <c r="G52" t="s">
        <v>1349</v>
      </c>
      <c r="I52" t="str">
        <f>IF(Tablev6SMART[[#This Row],[Number]]=Tablev6SMART[[#This Row],[Yes]],"Ok","ERRRROORRR")</f>
        <v>Ok</v>
      </c>
      <c r="J52" t="s">
        <v>296</v>
      </c>
      <c r="K52" t="s">
        <v>381</v>
      </c>
      <c r="M52" t="s">
        <v>364</v>
      </c>
    </row>
    <row r="53" spans="1:13" x14ac:dyDescent="0.25">
      <c r="A53" t="str">
        <f t="shared" si="0"/>
        <v>FV-GFS 20.03.04</v>
      </c>
      <c r="B53" t="s">
        <v>1344</v>
      </c>
      <c r="C53" t="s">
        <v>1351</v>
      </c>
      <c r="D53" t="s">
        <v>382</v>
      </c>
      <c r="E53" t="s">
        <v>383</v>
      </c>
      <c r="F53" t="s">
        <v>126</v>
      </c>
      <c r="G53" t="s">
        <v>1351</v>
      </c>
      <c r="I53" t="str">
        <f>IF(Tablev6SMART[[#This Row],[Number]]=Tablev6SMART[[#This Row],[Yes]],"Ok","ERRRROORRR")</f>
        <v>Ok</v>
      </c>
      <c r="J53" t="s">
        <v>229</v>
      </c>
      <c r="K53" t="s">
        <v>384</v>
      </c>
    </row>
    <row r="54" spans="1:13" x14ac:dyDescent="0.25">
      <c r="A54" t="str">
        <f t="shared" si="0"/>
        <v>FV-GFS 20.04.01</v>
      </c>
      <c r="B54" t="s">
        <v>1353</v>
      </c>
      <c r="C54" t="s">
        <v>1354</v>
      </c>
      <c r="D54" t="s">
        <v>388</v>
      </c>
      <c r="E54" t="s">
        <v>2076</v>
      </c>
      <c r="F54" t="s">
        <v>126</v>
      </c>
      <c r="G54" t="s">
        <v>1354</v>
      </c>
      <c r="I54" t="str">
        <f>IF(Tablev6SMART[[#This Row],[Number]]=Tablev6SMART[[#This Row],[Yes]],"Ok","ERRRROORRR")</f>
        <v>Ok</v>
      </c>
      <c r="J54" t="s">
        <v>389</v>
      </c>
      <c r="K54" t="s">
        <v>390</v>
      </c>
      <c r="L54" t="s">
        <v>391</v>
      </c>
      <c r="M54" t="s">
        <v>392</v>
      </c>
    </row>
    <row r="55" spans="1:13" x14ac:dyDescent="0.25">
      <c r="A55" t="str">
        <f t="shared" si="0"/>
        <v>FV-GFS 20.04.02</v>
      </c>
      <c r="B55" t="s">
        <v>1353</v>
      </c>
      <c r="C55" t="s">
        <v>1356</v>
      </c>
      <c r="D55" t="s">
        <v>396</v>
      </c>
      <c r="E55" t="s">
        <v>397</v>
      </c>
      <c r="F55" t="s">
        <v>44</v>
      </c>
      <c r="G55" t="s">
        <v>1356</v>
      </c>
      <c r="I55" t="str">
        <f>IF(Tablev6SMART[[#This Row],[Number]]=Tablev6SMART[[#This Row],[Yes]],"Ok","ERRRROORRR")</f>
        <v>Ok</v>
      </c>
      <c r="J55" t="s">
        <v>296</v>
      </c>
      <c r="K55" t="s">
        <v>398</v>
      </c>
      <c r="L55" t="s">
        <v>51</v>
      </c>
      <c r="M55" t="s">
        <v>51</v>
      </c>
    </row>
    <row r="56" spans="1:13" x14ac:dyDescent="0.25">
      <c r="A56" t="str">
        <f t="shared" si="0"/>
        <v>FV-GFS 20.04.03</v>
      </c>
      <c r="B56" t="s">
        <v>1353</v>
      </c>
      <c r="C56" t="s">
        <v>1358</v>
      </c>
      <c r="D56" t="s">
        <v>402</v>
      </c>
      <c r="E56" t="s">
        <v>403</v>
      </c>
      <c r="F56" t="s">
        <v>44</v>
      </c>
      <c r="G56" t="s">
        <v>1358</v>
      </c>
      <c r="I56" t="str">
        <f>IF(Tablev6SMART[[#This Row],[Number]]=Tablev6SMART[[#This Row],[Yes]],"Ok","ERRRROORRR")</f>
        <v>Ok</v>
      </c>
      <c r="J56" t="s">
        <v>217</v>
      </c>
      <c r="K56" t="s">
        <v>404</v>
      </c>
      <c r="L56" t="s">
        <v>405</v>
      </c>
    </row>
    <row r="57" spans="1:13" x14ac:dyDescent="0.25">
      <c r="A57" t="str">
        <f t="shared" si="0"/>
        <v>FV-GFS 20.04.04</v>
      </c>
      <c r="B57" t="s">
        <v>1353</v>
      </c>
      <c r="C57" t="s">
        <v>1360</v>
      </c>
      <c r="D57" t="s">
        <v>409</v>
      </c>
      <c r="E57" t="s">
        <v>410</v>
      </c>
      <c r="F57" t="s">
        <v>126</v>
      </c>
      <c r="G57" t="s">
        <v>1360</v>
      </c>
      <c r="I57" t="str">
        <f>IF(Tablev6SMART[[#This Row],[Number]]=Tablev6SMART[[#This Row],[Yes]],"Ok","ERRRROORRR")</f>
        <v>Ok</v>
      </c>
      <c r="J57" t="s">
        <v>534</v>
      </c>
      <c r="K57" t="s">
        <v>411</v>
      </c>
    </row>
    <row r="58" spans="1:13" x14ac:dyDescent="0.25">
      <c r="A58" t="str">
        <f t="shared" si="0"/>
        <v>FV-GFS 21.01</v>
      </c>
      <c r="B58" t="s">
        <v>1362</v>
      </c>
      <c r="C58" t="s">
        <v>1363</v>
      </c>
      <c r="D58" t="s">
        <v>415</v>
      </c>
      <c r="E58" t="s">
        <v>416</v>
      </c>
      <c r="F58" t="s">
        <v>44</v>
      </c>
      <c r="G58" t="s">
        <v>1363</v>
      </c>
      <c r="I58" t="str">
        <f>IF(Tablev6SMART[[#This Row],[Number]]=Tablev6SMART[[#This Row],[Yes]],"Ok","ERRRROORRR")</f>
        <v>Ok</v>
      </c>
      <c r="J58" t="s">
        <v>131</v>
      </c>
      <c r="K58" t="s">
        <v>417</v>
      </c>
      <c r="L58" t="s">
        <v>272</v>
      </c>
    </row>
    <row r="59" spans="1:13" x14ac:dyDescent="0.25">
      <c r="A59" t="str">
        <f t="shared" si="0"/>
        <v>FV-GFS 21.02</v>
      </c>
      <c r="B59" t="s">
        <v>1362</v>
      </c>
      <c r="C59" t="s">
        <v>1366</v>
      </c>
      <c r="D59" t="s">
        <v>424</v>
      </c>
      <c r="E59" t="s">
        <v>425</v>
      </c>
      <c r="F59" t="s">
        <v>44</v>
      </c>
      <c r="G59" t="s">
        <v>1366</v>
      </c>
      <c r="I59" t="str">
        <f>IF(Tablev6SMART[[#This Row],[Number]]=Tablev6SMART[[#This Row],[Yes]],"Ok","ERRRROORRR")</f>
        <v>Ok</v>
      </c>
      <c r="J59" t="s">
        <v>333</v>
      </c>
      <c r="K59" t="s">
        <v>426</v>
      </c>
      <c r="L59" t="s">
        <v>47</v>
      </c>
    </row>
    <row r="60" spans="1:13" x14ac:dyDescent="0.25">
      <c r="A60" t="str">
        <f t="shared" si="0"/>
        <v>FV-GFS 21.03</v>
      </c>
      <c r="B60" t="s">
        <v>1362</v>
      </c>
      <c r="C60" t="s">
        <v>1369</v>
      </c>
      <c r="D60" t="s">
        <v>430</v>
      </c>
      <c r="E60" t="s">
        <v>431</v>
      </c>
      <c r="F60" t="s">
        <v>44</v>
      </c>
      <c r="G60" t="s">
        <v>1369</v>
      </c>
      <c r="I60" t="str">
        <f>IF(Tablev6SMART[[#This Row],[Number]]=Tablev6SMART[[#This Row],[Yes]],"Ok","ERRRROORRR")</f>
        <v>Ok</v>
      </c>
      <c r="J60" t="s">
        <v>217</v>
      </c>
      <c r="K60" t="s">
        <v>432</v>
      </c>
      <c r="L60" t="s">
        <v>433</v>
      </c>
    </row>
    <row r="61" spans="1:13" x14ac:dyDescent="0.25">
      <c r="A61" t="str">
        <f t="shared" si="0"/>
        <v>FV-GFS 21.04</v>
      </c>
      <c r="B61" t="s">
        <v>1362</v>
      </c>
      <c r="C61" t="s">
        <v>1371</v>
      </c>
      <c r="D61" t="s">
        <v>437</v>
      </c>
      <c r="E61" t="s">
        <v>438</v>
      </c>
      <c r="F61" t="s">
        <v>44</v>
      </c>
      <c r="G61" t="s">
        <v>1371</v>
      </c>
      <c r="I61" t="str">
        <f>IF(Tablev6SMART[[#This Row],[Number]]=Tablev6SMART[[#This Row],[Yes]],"Ok","ERRRROORRR")</f>
        <v>Ok</v>
      </c>
      <c r="J61" t="s">
        <v>229</v>
      </c>
      <c r="K61" t="s">
        <v>230</v>
      </c>
      <c r="L61" t="s">
        <v>51</v>
      </c>
      <c r="M61" t="s">
        <v>51</v>
      </c>
    </row>
    <row r="62" spans="1:13" x14ac:dyDescent="0.25">
      <c r="A62" t="str">
        <f t="shared" si="0"/>
        <v>FV-GFS 21.05</v>
      </c>
      <c r="B62" t="s">
        <v>1362</v>
      </c>
      <c r="C62" t="s">
        <v>1373</v>
      </c>
      <c r="D62" t="s">
        <v>442</v>
      </c>
      <c r="E62" t="s">
        <v>443</v>
      </c>
      <c r="F62" t="s">
        <v>226</v>
      </c>
      <c r="G62" t="s">
        <v>1373</v>
      </c>
      <c r="I62" t="str">
        <f>IF(Tablev6SMART[[#This Row],[Number]]=Tablev6SMART[[#This Row],[Yes]],"Ok","ERRRROORRR")</f>
        <v>Ok</v>
      </c>
      <c r="J62" t="s">
        <v>2077</v>
      </c>
    </row>
    <row r="63" spans="1:13" x14ac:dyDescent="0.25">
      <c r="A63" t="str">
        <f t="shared" si="0"/>
        <v>FV-GFS 21.06</v>
      </c>
      <c r="B63" t="s">
        <v>1362</v>
      </c>
      <c r="C63" t="s">
        <v>1375</v>
      </c>
      <c r="D63" t="s">
        <v>445</v>
      </c>
      <c r="E63" t="s">
        <v>446</v>
      </c>
      <c r="F63" t="s">
        <v>44</v>
      </c>
      <c r="G63" t="s">
        <v>1375</v>
      </c>
      <c r="I63" t="str">
        <f>IF(Tablev6SMART[[#This Row],[Number]]=Tablev6SMART[[#This Row],[Yes]],"Ok","ERRRROORRR")</f>
        <v>Ok</v>
      </c>
      <c r="J63" t="s">
        <v>447</v>
      </c>
      <c r="K63" t="s">
        <v>2078</v>
      </c>
      <c r="L63" t="s">
        <v>448</v>
      </c>
    </row>
    <row r="64" spans="1:13" x14ac:dyDescent="0.25">
      <c r="A64" t="str">
        <f t="shared" si="0"/>
        <v>FV-GFS 22.01.01</v>
      </c>
      <c r="B64" t="s">
        <v>1377</v>
      </c>
      <c r="C64" t="s">
        <v>1378</v>
      </c>
      <c r="D64" t="s">
        <v>450</v>
      </c>
      <c r="E64" t="s">
        <v>451</v>
      </c>
      <c r="F64" t="s">
        <v>126</v>
      </c>
      <c r="G64" t="s">
        <v>1378</v>
      </c>
      <c r="I64" t="str">
        <f>IF(Tablev6SMART[[#This Row],[Number]]=Tablev6SMART[[#This Row],[Yes]],"Ok","ERRRROORRR")</f>
        <v>Ok</v>
      </c>
      <c r="J64" t="s">
        <v>45</v>
      </c>
      <c r="K64" t="s">
        <v>2079</v>
      </c>
      <c r="L64" t="s">
        <v>47</v>
      </c>
    </row>
    <row r="65" spans="1:13" x14ac:dyDescent="0.25">
      <c r="A65" t="str">
        <f t="shared" si="0"/>
        <v>FV-GFS 22.01.02</v>
      </c>
      <c r="B65" t="s">
        <v>1377</v>
      </c>
      <c r="C65" t="s">
        <v>1380</v>
      </c>
      <c r="D65" t="s">
        <v>452</v>
      </c>
      <c r="E65" t="s">
        <v>453</v>
      </c>
      <c r="F65" t="s">
        <v>126</v>
      </c>
      <c r="G65" t="s">
        <v>1380</v>
      </c>
      <c r="I65" t="str">
        <f>IF(Tablev6SMART[[#This Row],[Number]]=Tablev6SMART[[#This Row],[Yes]],"Ok","ERRRROORRR")</f>
        <v>Ok</v>
      </c>
      <c r="J65" t="s">
        <v>2080</v>
      </c>
      <c r="K65" t="s">
        <v>454</v>
      </c>
    </row>
    <row r="66" spans="1:13" x14ac:dyDescent="0.25">
      <c r="A66" t="str">
        <f t="shared" ref="A66:A129" si="1">"FV-GFS "&amp;MID(C66,10,LEN(C66))</f>
        <v>FV-GFS 22.01.03</v>
      </c>
      <c r="B66" t="s">
        <v>1377</v>
      </c>
      <c r="C66" t="s">
        <v>1382</v>
      </c>
      <c r="D66" t="s">
        <v>458</v>
      </c>
      <c r="E66" t="s">
        <v>459</v>
      </c>
      <c r="F66" t="s">
        <v>226</v>
      </c>
      <c r="G66" t="s">
        <v>1382</v>
      </c>
      <c r="I66" t="str">
        <f>IF(Tablev6SMART[[#This Row],[Number]]=Tablev6SMART[[#This Row],[Yes]],"Ok","ERRRROORRR")</f>
        <v>Ok</v>
      </c>
      <c r="J66" t="s">
        <v>551</v>
      </c>
    </row>
    <row r="67" spans="1:13" x14ac:dyDescent="0.25">
      <c r="A67" t="str">
        <f t="shared" si="1"/>
        <v>FV-GFS 22.02.01</v>
      </c>
      <c r="B67" t="s">
        <v>1384</v>
      </c>
      <c r="C67" t="s">
        <v>1385</v>
      </c>
      <c r="D67" t="s">
        <v>462</v>
      </c>
      <c r="E67" t="s">
        <v>463</v>
      </c>
      <c r="F67" t="s">
        <v>226</v>
      </c>
      <c r="G67" t="s">
        <v>1385</v>
      </c>
      <c r="I67" t="str">
        <f>IF(Tablev6SMART[[#This Row],[Number]]=Tablev6SMART[[#This Row],[Yes]],"Ok","ERRRROORRR")</f>
        <v>Ok</v>
      </c>
      <c r="J67" t="s">
        <v>229</v>
      </c>
    </row>
    <row r="68" spans="1:13" x14ac:dyDescent="0.25">
      <c r="A68" t="str">
        <f t="shared" si="1"/>
        <v>FV-GFS 22.03.01</v>
      </c>
      <c r="B68" t="s">
        <v>1387</v>
      </c>
      <c r="C68" t="s">
        <v>1388</v>
      </c>
      <c r="D68" t="s">
        <v>467</v>
      </c>
      <c r="E68" t="s">
        <v>468</v>
      </c>
      <c r="F68" t="s">
        <v>44</v>
      </c>
      <c r="G68" t="s">
        <v>1388</v>
      </c>
      <c r="I68" t="str">
        <f>IF(Tablev6SMART[[#This Row],[Number]]=Tablev6SMART[[#This Row],[Yes]],"Ok","ERRRROORRR")</f>
        <v>Ok</v>
      </c>
      <c r="J68" t="s">
        <v>104</v>
      </c>
      <c r="K68" t="s">
        <v>2081</v>
      </c>
      <c r="L68" t="s">
        <v>2082</v>
      </c>
    </row>
    <row r="69" spans="1:13" x14ac:dyDescent="0.25">
      <c r="A69" t="str">
        <f t="shared" si="1"/>
        <v>FV-GFS 22.03.02</v>
      </c>
      <c r="B69" t="s">
        <v>1387</v>
      </c>
      <c r="C69" t="s">
        <v>1390</v>
      </c>
      <c r="D69" t="s">
        <v>469</v>
      </c>
      <c r="E69" t="s">
        <v>470</v>
      </c>
      <c r="F69" t="s">
        <v>44</v>
      </c>
      <c r="G69" t="s">
        <v>1390</v>
      </c>
      <c r="I69" t="str">
        <f>IF(Tablev6SMART[[#This Row],[Number]]=Tablev6SMART[[#This Row],[Yes]],"Ok","ERRRROORRR")</f>
        <v>Ok</v>
      </c>
      <c r="J69" t="s">
        <v>104</v>
      </c>
      <c r="K69" t="s">
        <v>471</v>
      </c>
      <c r="L69" t="s">
        <v>2083</v>
      </c>
    </row>
    <row r="70" spans="1:13" x14ac:dyDescent="0.25">
      <c r="A70" t="str">
        <f t="shared" si="1"/>
        <v>FV-GFS 22.03.03</v>
      </c>
      <c r="B70" t="s">
        <v>1387</v>
      </c>
      <c r="C70" t="s">
        <v>1392</v>
      </c>
      <c r="D70" t="s">
        <v>472</v>
      </c>
      <c r="E70" t="s">
        <v>473</v>
      </c>
      <c r="F70" t="s">
        <v>226</v>
      </c>
      <c r="G70" t="s">
        <v>1392</v>
      </c>
      <c r="I70" t="str">
        <f>IF(Tablev6SMART[[#This Row],[Number]]=Tablev6SMART[[#This Row],[Yes]],"Ok","ERRRROORRR")</f>
        <v>Ok</v>
      </c>
      <c r="J70" t="s">
        <v>204</v>
      </c>
      <c r="K70" t="s">
        <v>2084</v>
      </c>
    </row>
    <row r="71" spans="1:13" x14ac:dyDescent="0.25">
      <c r="A71" t="str">
        <f t="shared" si="1"/>
        <v>FV-GFS 23.01</v>
      </c>
      <c r="B71" t="s">
        <v>1394</v>
      </c>
      <c r="C71" t="s">
        <v>1395</v>
      </c>
      <c r="D71" t="s">
        <v>474</v>
      </c>
      <c r="E71" t="s">
        <v>475</v>
      </c>
      <c r="F71" t="s">
        <v>44</v>
      </c>
      <c r="G71" t="s">
        <v>1395</v>
      </c>
      <c r="I71" t="str">
        <f>IF(Tablev6SMART[[#This Row],[Number]]=Tablev6SMART[[#This Row],[Yes]],"Ok","ERRRROORRR")</f>
        <v>Ok</v>
      </c>
      <c r="J71" t="s">
        <v>56</v>
      </c>
      <c r="K71" t="s">
        <v>476</v>
      </c>
      <c r="L71" t="s">
        <v>51</v>
      </c>
      <c r="M71" t="s">
        <v>51</v>
      </c>
    </row>
    <row r="72" spans="1:13" x14ac:dyDescent="0.25">
      <c r="A72" t="str">
        <f t="shared" si="1"/>
        <v>FV-GFS 23.02</v>
      </c>
      <c r="B72" t="s">
        <v>1394</v>
      </c>
      <c r="C72" t="s">
        <v>1397</v>
      </c>
      <c r="D72" t="s">
        <v>480</v>
      </c>
      <c r="E72" t="s">
        <v>2085</v>
      </c>
      <c r="F72" t="s">
        <v>126</v>
      </c>
      <c r="G72" t="s">
        <v>1397</v>
      </c>
      <c r="I72" t="str">
        <f>IF(Tablev6SMART[[#This Row],[Number]]=Tablev6SMART[[#This Row],[Yes]],"Ok","ERRRROORRR")</f>
        <v>Ok</v>
      </c>
      <c r="J72" t="s">
        <v>56</v>
      </c>
      <c r="K72" t="s">
        <v>476</v>
      </c>
    </row>
    <row r="73" spans="1:13" x14ac:dyDescent="0.25">
      <c r="A73" t="str">
        <f t="shared" si="1"/>
        <v>FV-GFS 23.03</v>
      </c>
      <c r="B73" t="s">
        <v>1394</v>
      </c>
      <c r="C73" t="s">
        <v>1399</v>
      </c>
      <c r="D73" t="s">
        <v>484</v>
      </c>
      <c r="E73" t="s">
        <v>485</v>
      </c>
      <c r="F73" t="s">
        <v>126</v>
      </c>
      <c r="G73" t="s">
        <v>1399</v>
      </c>
      <c r="I73" t="str">
        <f>IF(Tablev6SMART[[#This Row],[Number]]=Tablev6SMART[[#This Row],[Yes]],"Ok","ERRRROORRR")</f>
        <v>Ok</v>
      </c>
      <c r="J73" t="s">
        <v>217</v>
      </c>
      <c r="K73" t="s">
        <v>476</v>
      </c>
    </row>
    <row r="74" spans="1:13" x14ac:dyDescent="0.25">
      <c r="A74" t="str">
        <f t="shared" si="1"/>
        <v>FV-GFS 23.04</v>
      </c>
      <c r="B74" t="s">
        <v>1394</v>
      </c>
      <c r="C74" t="s">
        <v>1401</v>
      </c>
      <c r="D74" t="s">
        <v>489</v>
      </c>
      <c r="E74" t="s">
        <v>490</v>
      </c>
      <c r="F74" t="s">
        <v>226</v>
      </c>
      <c r="G74" t="s">
        <v>1401</v>
      </c>
      <c r="I74" t="str">
        <f>IF(Tablev6SMART[[#This Row],[Number]]=Tablev6SMART[[#This Row],[Yes]],"Ok","ERRRROORRR")</f>
        <v>Ok</v>
      </c>
      <c r="J74" t="s">
        <v>204</v>
      </c>
      <c r="K74" t="s">
        <v>2086</v>
      </c>
    </row>
    <row r="75" spans="1:13" x14ac:dyDescent="0.25">
      <c r="A75" t="str">
        <f t="shared" si="1"/>
        <v>FV-GFS 24.01</v>
      </c>
      <c r="B75" t="s">
        <v>1403</v>
      </c>
      <c r="C75" t="s">
        <v>1404</v>
      </c>
      <c r="D75" t="s">
        <v>491</v>
      </c>
      <c r="E75" t="s">
        <v>492</v>
      </c>
      <c r="F75" t="s">
        <v>226</v>
      </c>
      <c r="G75" t="s">
        <v>1404</v>
      </c>
      <c r="I75" t="str">
        <f>IF(Tablev6SMART[[#This Row],[Number]]=Tablev6SMART[[#This Row],[Yes]],"Ok","ERRRROORRR")</f>
        <v>Ok</v>
      </c>
      <c r="J75" t="s">
        <v>56</v>
      </c>
      <c r="K75" t="s">
        <v>493</v>
      </c>
    </row>
    <row r="76" spans="1:13" x14ac:dyDescent="0.25">
      <c r="A76" t="str">
        <f t="shared" si="1"/>
        <v>FV-GFS 24.02</v>
      </c>
      <c r="B76" t="s">
        <v>1403</v>
      </c>
      <c r="C76" t="s">
        <v>1406</v>
      </c>
      <c r="D76" t="s">
        <v>494</v>
      </c>
      <c r="E76" t="s">
        <v>2087</v>
      </c>
      <c r="F76" t="s">
        <v>226</v>
      </c>
      <c r="G76" t="s">
        <v>1406</v>
      </c>
      <c r="I76" t="str">
        <f>IF(Tablev6SMART[[#This Row],[Number]]=Tablev6SMART[[#This Row],[Yes]],"Ok","ERRRROORRR")</f>
        <v>Ok</v>
      </c>
      <c r="J76" t="s">
        <v>296</v>
      </c>
      <c r="K76" t="s">
        <v>495</v>
      </c>
    </row>
    <row r="77" spans="1:13" x14ac:dyDescent="0.25">
      <c r="A77" t="str">
        <f t="shared" si="1"/>
        <v>FV-GFS 24.03</v>
      </c>
      <c r="B77" t="s">
        <v>1403</v>
      </c>
      <c r="C77" t="s">
        <v>1408</v>
      </c>
      <c r="D77" t="s">
        <v>496</v>
      </c>
      <c r="E77" t="s">
        <v>2088</v>
      </c>
      <c r="F77" t="s">
        <v>226</v>
      </c>
      <c r="G77" t="s">
        <v>1408</v>
      </c>
      <c r="I77" t="str">
        <f>IF(Tablev6SMART[[#This Row],[Number]]=Tablev6SMART[[#This Row],[Yes]],"Ok","ERRRROORRR")</f>
        <v>Ok</v>
      </c>
      <c r="J77" t="s">
        <v>204</v>
      </c>
      <c r="K77" t="s">
        <v>2089</v>
      </c>
    </row>
    <row r="78" spans="1:13" x14ac:dyDescent="0.25">
      <c r="A78" t="str">
        <f t="shared" si="1"/>
        <v>FV-GFS 25.01</v>
      </c>
      <c r="B78" t="s">
        <v>1410</v>
      </c>
      <c r="C78" t="s">
        <v>1411</v>
      </c>
      <c r="D78" t="s">
        <v>497</v>
      </c>
      <c r="E78" t="s">
        <v>2090</v>
      </c>
      <c r="F78" t="s">
        <v>44</v>
      </c>
      <c r="G78" t="s">
        <v>1411</v>
      </c>
      <c r="I78" t="str">
        <f>IF(Tablev6SMART[[#This Row],[Number]]=Tablev6SMART[[#This Row],[Yes]],"Ok","ERRRROORRR")</f>
        <v>Ok</v>
      </c>
      <c r="J78" t="s">
        <v>217</v>
      </c>
      <c r="K78" t="s">
        <v>2091</v>
      </c>
      <c r="L78" t="s">
        <v>47</v>
      </c>
    </row>
    <row r="79" spans="1:13" x14ac:dyDescent="0.25">
      <c r="A79" t="str">
        <f t="shared" si="1"/>
        <v>FV-GFS 25.02</v>
      </c>
      <c r="B79" t="s">
        <v>1410</v>
      </c>
      <c r="C79" t="s">
        <v>1413</v>
      </c>
      <c r="D79" t="s">
        <v>500</v>
      </c>
      <c r="E79" t="s">
        <v>501</v>
      </c>
      <c r="F79" t="s">
        <v>126</v>
      </c>
      <c r="G79" t="s">
        <v>1413</v>
      </c>
      <c r="I79" t="str">
        <f>IF(Tablev6SMART[[#This Row],[Number]]=Tablev6SMART[[#This Row],[Yes]],"Ok","ERRRROORRR")</f>
        <v>Ok</v>
      </c>
      <c r="J79" t="s">
        <v>240</v>
      </c>
      <c r="K79" t="s">
        <v>502</v>
      </c>
    </row>
    <row r="80" spans="1:13" x14ac:dyDescent="0.25">
      <c r="A80" t="str">
        <f t="shared" si="1"/>
        <v>FV-GFS 25.03</v>
      </c>
      <c r="B80" t="s">
        <v>1410</v>
      </c>
      <c r="C80" t="s">
        <v>1415</v>
      </c>
      <c r="D80" t="s">
        <v>505</v>
      </c>
      <c r="E80" t="s">
        <v>506</v>
      </c>
      <c r="F80" t="s">
        <v>226</v>
      </c>
      <c r="G80" t="s">
        <v>1415</v>
      </c>
      <c r="I80" t="str">
        <f>IF(Tablev6SMART[[#This Row],[Number]]=Tablev6SMART[[#This Row],[Yes]],"Ok","ERRRROORRR")</f>
        <v>Ok</v>
      </c>
      <c r="J80" t="s">
        <v>229</v>
      </c>
    </row>
    <row r="81" spans="1:13" x14ac:dyDescent="0.25">
      <c r="A81" t="str">
        <f t="shared" si="1"/>
        <v>FV-GFS 25.04</v>
      </c>
      <c r="B81" t="s">
        <v>1410</v>
      </c>
      <c r="C81" t="s">
        <v>1417</v>
      </c>
      <c r="D81" t="s">
        <v>510</v>
      </c>
      <c r="E81" t="s">
        <v>511</v>
      </c>
      <c r="F81" t="s">
        <v>126</v>
      </c>
      <c r="G81" t="s">
        <v>1417</v>
      </c>
      <c r="I81" t="str">
        <f>IF(Tablev6SMART[[#This Row],[Number]]=Tablev6SMART[[#This Row],[Yes]],"Ok","ERRRROORRR")</f>
        <v>Ok</v>
      </c>
      <c r="J81" t="s">
        <v>229</v>
      </c>
      <c r="K81" t="s">
        <v>512</v>
      </c>
    </row>
    <row r="82" spans="1:13" x14ac:dyDescent="0.25">
      <c r="A82" t="str">
        <f t="shared" si="1"/>
        <v>FV-GFS 25.05</v>
      </c>
      <c r="B82" t="s">
        <v>1410</v>
      </c>
      <c r="C82" t="s">
        <v>1419</v>
      </c>
      <c r="D82" t="s">
        <v>516</v>
      </c>
      <c r="E82" t="s">
        <v>517</v>
      </c>
      <c r="F82" t="s">
        <v>226</v>
      </c>
      <c r="G82" t="s">
        <v>1419</v>
      </c>
      <c r="I82" t="str">
        <f>IF(Tablev6SMART[[#This Row],[Number]]=Tablev6SMART[[#This Row],[Yes]],"Ok","ERRRROORRR")</f>
        <v>Ok</v>
      </c>
      <c r="J82" t="s">
        <v>518</v>
      </c>
      <c r="K82" t="s">
        <v>519</v>
      </c>
    </row>
    <row r="83" spans="1:13" x14ac:dyDescent="0.25">
      <c r="A83" t="str">
        <f t="shared" si="1"/>
        <v>FV-GFS 25.06</v>
      </c>
      <c r="B83" t="s">
        <v>1410</v>
      </c>
      <c r="C83" t="s">
        <v>1421</v>
      </c>
      <c r="D83" t="s">
        <v>522</v>
      </c>
      <c r="E83" t="s">
        <v>523</v>
      </c>
      <c r="F83" t="s">
        <v>126</v>
      </c>
      <c r="G83" t="s">
        <v>1421</v>
      </c>
      <c r="I83" t="str">
        <f>IF(Tablev6SMART[[#This Row],[Number]]=Tablev6SMART[[#This Row],[Yes]],"Ok","ERRRROORRR")</f>
        <v>Ok</v>
      </c>
      <c r="J83" t="s">
        <v>296</v>
      </c>
      <c r="K83" t="s">
        <v>524</v>
      </c>
    </row>
    <row r="84" spans="1:13" x14ac:dyDescent="0.25">
      <c r="A84" t="str">
        <f t="shared" si="1"/>
        <v>FV-GFS 25.07</v>
      </c>
      <c r="B84" t="s">
        <v>1410</v>
      </c>
      <c r="C84" t="s">
        <v>1423</v>
      </c>
      <c r="D84" t="s">
        <v>527</v>
      </c>
      <c r="E84" t="s">
        <v>528</v>
      </c>
      <c r="F84" t="s">
        <v>126</v>
      </c>
      <c r="G84" t="s">
        <v>1423</v>
      </c>
      <c r="I84" t="str">
        <f>IF(Tablev6SMART[[#This Row],[Number]]=Tablev6SMART[[#This Row],[Yes]],"Ok","ERRRROORRR")</f>
        <v>Ok</v>
      </c>
      <c r="J84" t="s">
        <v>229</v>
      </c>
      <c r="K84" t="s">
        <v>230</v>
      </c>
    </row>
    <row r="85" spans="1:13" x14ac:dyDescent="0.25">
      <c r="A85" t="str">
        <f t="shared" si="1"/>
        <v>FV-GFS 25.08</v>
      </c>
      <c r="B85" t="s">
        <v>1410</v>
      </c>
      <c r="C85" t="s">
        <v>1425</v>
      </c>
      <c r="D85" t="s">
        <v>532</v>
      </c>
      <c r="E85" t="s">
        <v>533</v>
      </c>
      <c r="F85" t="s">
        <v>126</v>
      </c>
      <c r="G85" t="s">
        <v>1425</v>
      </c>
      <c r="I85" t="str">
        <f>IF(Tablev6SMART[[#This Row],[Number]]=Tablev6SMART[[#This Row],[Yes]],"Ok","ERRRROORRR")</f>
        <v>Ok</v>
      </c>
      <c r="J85" t="s">
        <v>534</v>
      </c>
      <c r="K85" t="s">
        <v>535</v>
      </c>
    </row>
    <row r="86" spans="1:13" x14ac:dyDescent="0.25">
      <c r="A86" t="str">
        <f t="shared" si="1"/>
        <v>FV-GFS 25.09</v>
      </c>
      <c r="B86" t="s">
        <v>1410</v>
      </c>
      <c r="C86" t="s">
        <v>1427</v>
      </c>
      <c r="D86" t="s">
        <v>536</v>
      </c>
      <c r="E86" t="s">
        <v>537</v>
      </c>
      <c r="F86" t="s">
        <v>226</v>
      </c>
      <c r="G86" t="s">
        <v>1427</v>
      </c>
      <c r="I86" t="str">
        <f>IF(Tablev6SMART[[#This Row],[Number]]=Tablev6SMART[[#This Row],[Yes]],"Ok","ERRRROORRR")</f>
        <v>Ok</v>
      </c>
      <c r="J86" t="s">
        <v>153</v>
      </c>
    </row>
    <row r="87" spans="1:13" x14ac:dyDescent="0.25">
      <c r="A87" t="str">
        <f t="shared" si="1"/>
        <v>FV-GFS 26.01</v>
      </c>
      <c r="B87" t="s">
        <v>1429</v>
      </c>
      <c r="C87" t="s">
        <v>1430</v>
      </c>
      <c r="D87" t="s">
        <v>538</v>
      </c>
      <c r="E87" t="s">
        <v>539</v>
      </c>
      <c r="F87" t="s">
        <v>44</v>
      </c>
      <c r="G87" t="s">
        <v>1430</v>
      </c>
      <c r="I87" t="str">
        <f>IF(Tablev6SMART[[#This Row],[Number]]=Tablev6SMART[[#This Row],[Yes]],"Ok","ERRRROORRR")</f>
        <v>Ok</v>
      </c>
      <c r="J87" t="s">
        <v>56</v>
      </c>
      <c r="K87" t="s">
        <v>540</v>
      </c>
      <c r="L87" t="s">
        <v>51</v>
      </c>
      <c r="M87" t="s">
        <v>51</v>
      </c>
    </row>
    <row r="88" spans="1:13" x14ac:dyDescent="0.25">
      <c r="A88" t="str">
        <f t="shared" si="1"/>
        <v>FV-GFS 26.02</v>
      </c>
      <c r="B88" t="s">
        <v>1429</v>
      </c>
      <c r="C88" t="s">
        <v>1432</v>
      </c>
      <c r="D88" t="s">
        <v>544</v>
      </c>
      <c r="E88" t="s">
        <v>545</v>
      </c>
      <c r="F88" t="s">
        <v>44</v>
      </c>
      <c r="G88" t="s">
        <v>1432</v>
      </c>
      <c r="I88" t="str">
        <f>IF(Tablev6SMART[[#This Row],[Number]]=Tablev6SMART[[#This Row],[Yes]],"Ok","ERRRROORRR")</f>
        <v>Ok</v>
      </c>
      <c r="J88" t="s">
        <v>56</v>
      </c>
      <c r="K88" t="s">
        <v>2092</v>
      </c>
      <c r="L88" t="s">
        <v>51</v>
      </c>
      <c r="M88" t="s">
        <v>51</v>
      </c>
    </row>
    <row r="89" spans="1:13" x14ac:dyDescent="0.25">
      <c r="A89" t="str">
        <f t="shared" si="1"/>
        <v>FV-GFS 26.03</v>
      </c>
      <c r="B89" t="s">
        <v>1429</v>
      </c>
      <c r="C89" t="s">
        <v>1434</v>
      </c>
      <c r="D89" t="s">
        <v>549</v>
      </c>
      <c r="E89" t="s">
        <v>550</v>
      </c>
      <c r="F89" t="s">
        <v>126</v>
      </c>
      <c r="G89" t="s">
        <v>1434</v>
      </c>
      <c r="I89" t="str">
        <f>IF(Tablev6SMART[[#This Row],[Number]]=Tablev6SMART[[#This Row],[Yes]],"Ok","ERRRROORRR")</f>
        <v>Ok</v>
      </c>
      <c r="J89" t="s">
        <v>551</v>
      </c>
      <c r="K89" t="s">
        <v>552</v>
      </c>
    </row>
    <row r="90" spans="1:13" x14ac:dyDescent="0.25">
      <c r="A90" t="str">
        <f t="shared" si="1"/>
        <v>FV-GFS 26.04</v>
      </c>
      <c r="B90" t="s">
        <v>1429</v>
      </c>
      <c r="C90" t="s">
        <v>1436</v>
      </c>
      <c r="D90" t="s">
        <v>556</v>
      </c>
      <c r="E90" t="s">
        <v>2093</v>
      </c>
      <c r="F90" t="s">
        <v>44</v>
      </c>
      <c r="G90" t="s">
        <v>1436</v>
      </c>
      <c r="I90" t="str">
        <f>IF(Tablev6SMART[[#This Row],[Number]]=Tablev6SMART[[#This Row],[Yes]],"Ok","ERRRROORRR")</f>
        <v>Ok</v>
      </c>
      <c r="J90" t="s">
        <v>56</v>
      </c>
      <c r="K90" t="s">
        <v>557</v>
      </c>
      <c r="L90" t="s">
        <v>51</v>
      </c>
      <c r="M90" t="s">
        <v>51</v>
      </c>
    </row>
    <row r="91" spans="1:13" x14ac:dyDescent="0.25">
      <c r="A91" t="str">
        <f t="shared" si="1"/>
        <v>FV-GFS 26.05</v>
      </c>
      <c r="B91" t="s">
        <v>1429</v>
      </c>
      <c r="C91" t="s">
        <v>1438</v>
      </c>
      <c r="D91" t="s">
        <v>561</v>
      </c>
      <c r="E91" t="s">
        <v>562</v>
      </c>
      <c r="F91" t="s">
        <v>44</v>
      </c>
      <c r="G91" t="s">
        <v>1438</v>
      </c>
      <c r="I91" t="str">
        <f>IF(Tablev6SMART[[#This Row],[Number]]=Tablev6SMART[[#This Row],[Yes]],"Ok","ERRRROORRR")</f>
        <v>Ok</v>
      </c>
      <c r="J91" t="s">
        <v>56</v>
      </c>
      <c r="K91" t="s">
        <v>563</v>
      </c>
      <c r="L91" t="s">
        <v>51</v>
      </c>
      <c r="M91" t="s">
        <v>51</v>
      </c>
    </row>
    <row r="92" spans="1:13" x14ac:dyDescent="0.25">
      <c r="A92" t="str">
        <f t="shared" si="1"/>
        <v>FV-GFS 27.01</v>
      </c>
      <c r="B92" t="s">
        <v>1440</v>
      </c>
      <c r="C92" t="s">
        <v>1441</v>
      </c>
      <c r="D92" t="s">
        <v>566</v>
      </c>
      <c r="E92" t="s">
        <v>567</v>
      </c>
      <c r="F92" t="s">
        <v>126</v>
      </c>
      <c r="G92" t="s">
        <v>1441</v>
      </c>
      <c r="I92" t="str">
        <f>IF(Tablev6SMART[[#This Row],[Number]]=Tablev6SMART[[#This Row],[Yes]],"Ok","ERRRROORRR")</f>
        <v>Ok</v>
      </c>
      <c r="J92" t="s">
        <v>240</v>
      </c>
      <c r="K92" t="s">
        <v>568</v>
      </c>
    </row>
    <row r="93" spans="1:13" x14ac:dyDescent="0.25">
      <c r="A93" t="str">
        <f t="shared" si="1"/>
        <v>FV-GFS 27.02</v>
      </c>
      <c r="B93" t="s">
        <v>1440</v>
      </c>
      <c r="C93" t="s">
        <v>1443</v>
      </c>
      <c r="D93" t="s">
        <v>572</v>
      </c>
      <c r="E93" t="s">
        <v>573</v>
      </c>
      <c r="F93" t="s">
        <v>44</v>
      </c>
      <c r="G93" t="s">
        <v>1443</v>
      </c>
      <c r="I93" t="str">
        <f>IF(Tablev6SMART[[#This Row],[Number]]=Tablev6SMART[[#This Row],[Yes]],"Ok","ERRRROORRR")</f>
        <v>Ok</v>
      </c>
      <c r="J93" t="s">
        <v>56</v>
      </c>
      <c r="K93" t="s">
        <v>574</v>
      </c>
      <c r="L93" t="s">
        <v>575</v>
      </c>
    </row>
    <row r="94" spans="1:13" x14ac:dyDescent="0.25">
      <c r="A94" t="str">
        <f t="shared" si="1"/>
        <v>FV-GFS 27.03</v>
      </c>
      <c r="B94" t="s">
        <v>1440</v>
      </c>
      <c r="C94" t="s">
        <v>1446</v>
      </c>
      <c r="D94" t="s">
        <v>581</v>
      </c>
      <c r="E94" t="s">
        <v>582</v>
      </c>
      <c r="F94" t="s">
        <v>44</v>
      </c>
      <c r="G94" t="s">
        <v>1446</v>
      </c>
      <c r="I94" t="str">
        <f>IF(Tablev6SMART[[#This Row],[Number]]=Tablev6SMART[[#This Row],[Yes]],"Ok","ERRRROORRR")</f>
        <v>Ok</v>
      </c>
      <c r="J94" t="s">
        <v>56</v>
      </c>
      <c r="K94" t="s">
        <v>583</v>
      </c>
      <c r="L94" t="s">
        <v>584</v>
      </c>
    </row>
    <row r="95" spans="1:13" x14ac:dyDescent="0.25">
      <c r="A95" t="str">
        <f t="shared" si="1"/>
        <v>FV-GFS 27.04</v>
      </c>
      <c r="B95" t="s">
        <v>1440</v>
      </c>
      <c r="C95" t="s">
        <v>1448</v>
      </c>
      <c r="D95" t="s">
        <v>588</v>
      </c>
      <c r="E95" t="s">
        <v>589</v>
      </c>
      <c r="F95" t="s">
        <v>44</v>
      </c>
      <c r="G95" t="s">
        <v>1448</v>
      </c>
      <c r="I95" t="str">
        <f>IF(Tablev6SMART[[#This Row],[Number]]=Tablev6SMART[[#This Row],[Yes]],"Ok","ERRRROORRR")</f>
        <v>Ok</v>
      </c>
      <c r="J95" t="s">
        <v>229</v>
      </c>
      <c r="K95" t="s">
        <v>512</v>
      </c>
      <c r="L95" t="s">
        <v>51</v>
      </c>
      <c r="M95" t="s">
        <v>51</v>
      </c>
    </row>
    <row r="96" spans="1:13" x14ac:dyDescent="0.25">
      <c r="A96" t="str">
        <f t="shared" si="1"/>
        <v>FV-GFS 28.01.01</v>
      </c>
      <c r="B96" t="s">
        <v>1450</v>
      </c>
      <c r="C96" t="s">
        <v>1451</v>
      </c>
      <c r="D96" t="s">
        <v>593</v>
      </c>
      <c r="E96" t="s">
        <v>594</v>
      </c>
      <c r="F96" t="s">
        <v>44</v>
      </c>
      <c r="G96" t="s">
        <v>1451</v>
      </c>
      <c r="I96" t="str">
        <f>IF(Tablev6SMART[[#This Row],[Number]]=Tablev6SMART[[#This Row],[Yes]],"Ok","ERRRROORRR")</f>
        <v>Ok</v>
      </c>
      <c r="J96" t="s">
        <v>595</v>
      </c>
      <c r="K96" t="s">
        <v>596</v>
      </c>
      <c r="L96" t="s">
        <v>597</v>
      </c>
    </row>
    <row r="97" spans="1:13" x14ac:dyDescent="0.25">
      <c r="A97" t="str">
        <f t="shared" si="1"/>
        <v>FV-GFS 28.01.02</v>
      </c>
      <c r="B97" t="s">
        <v>1450</v>
      </c>
      <c r="C97" t="s">
        <v>1453</v>
      </c>
      <c r="D97" t="s">
        <v>601</v>
      </c>
      <c r="E97" t="s">
        <v>602</v>
      </c>
      <c r="F97" t="s">
        <v>226</v>
      </c>
      <c r="G97" t="s">
        <v>1453</v>
      </c>
      <c r="I97" t="str">
        <f>IF(Tablev6SMART[[#This Row],[Number]]=Tablev6SMART[[#This Row],[Yes]],"Ok","ERRRROORRR")</f>
        <v>Ok</v>
      </c>
      <c r="J97" t="s">
        <v>56</v>
      </c>
    </row>
    <row r="98" spans="1:13" x14ac:dyDescent="0.25">
      <c r="A98" t="str">
        <f t="shared" si="1"/>
        <v>FV-GFS 28.01.03</v>
      </c>
      <c r="B98" t="s">
        <v>1450</v>
      </c>
      <c r="C98" t="s">
        <v>1455</v>
      </c>
      <c r="D98" t="s">
        <v>606</v>
      </c>
      <c r="E98" t="s">
        <v>607</v>
      </c>
      <c r="F98" t="s">
        <v>126</v>
      </c>
      <c r="G98" t="s">
        <v>1455</v>
      </c>
      <c r="I98" t="str">
        <f>IF(Tablev6SMART[[#This Row],[Number]]=Tablev6SMART[[#This Row],[Yes]],"Ok","ERRRROORRR")</f>
        <v>Ok</v>
      </c>
      <c r="J98" t="s">
        <v>56</v>
      </c>
      <c r="K98" t="s">
        <v>563</v>
      </c>
    </row>
    <row r="99" spans="1:13" x14ac:dyDescent="0.25">
      <c r="A99" t="str">
        <f t="shared" si="1"/>
        <v>FV-GFS 28.01.04</v>
      </c>
      <c r="B99" t="s">
        <v>1450</v>
      </c>
      <c r="C99" t="s">
        <v>1457</v>
      </c>
      <c r="D99" t="s">
        <v>611</v>
      </c>
      <c r="E99" t="s">
        <v>612</v>
      </c>
      <c r="F99" t="s">
        <v>126</v>
      </c>
      <c r="G99" t="s">
        <v>1457</v>
      </c>
      <c r="I99" t="str">
        <f>IF(Tablev6SMART[[#This Row],[Number]]=Tablev6SMART[[#This Row],[Yes]],"Ok","ERRRROORRR")</f>
        <v>Ok</v>
      </c>
      <c r="J99" t="s">
        <v>296</v>
      </c>
      <c r="K99" t="s">
        <v>344</v>
      </c>
    </row>
    <row r="100" spans="1:13" x14ac:dyDescent="0.25">
      <c r="A100" t="str">
        <f t="shared" si="1"/>
        <v>FV-GFS 28.01.05</v>
      </c>
      <c r="B100" t="s">
        <v>1450</v>
      </c>
      <c r="C100" t="s">
        <v>1459</v>
      </c>
      <c r="D100" t="s">
        <v>616</v>
      </c>
      <c r="E100" t="s">
        <v>617</v>
      </c>
      <c r="F100" t="s">
        <v>126</v>
      </c>
      <c r="G100" t="s">
        <v>1459</v>
      </c>
      <c r="I100" t="str">
        <f>IF(Tablev6SMART[[#This Row],[Number]]=Tablev6SMART[[#This Row],[Yes]],"Ok","ERRRROORRR")</f>
        <v>Ok</v>
      </c>
      <c r="J100" t="s">
        <v>296</v>
      </c>
      <c r="K100" t="s">
        <v>344</v>
      </c>
    </row>
    <row r="101" spans="1:13" x14ac:dyDescent="0.25">
      <c r="A101" t="str">
        <f t="shared" si="1"/>
        <v>FV-GFS 28.02.01</v>
      </c>
      <c r="B101" t="s">
        <v>1461</v>
      </c>
      <c r="C101" t="s">
        <v>1462</v>
      </c>
      <c r="D101" t="s">
        <v>621</v>
      </c>
      <c r="E101" t="s">
        <v>622</v>
      </c>
      <c r="F101" t="s">
        <v>126</v>
      </c>
      <c r="G101" t="s">
        <v>1462</v>
      </c>
      <c r="I101" t="str">
        <f>IF(Tablev6SMART[[#This Row],[Number]]=Tablev6SMART[[#This Row],[Yes]],"Ok","ERRRROORRR")</f>
        <v>Ok</v>
      </c>
      <c r="J101" t="s">
        <v>623</v>
      </c>
      <c r="K101" t="s">
        <v>624</v>
      </c>
      <c r="L101" t="s">
        <v>625</v>
      </c>
      <c r="M101" t="s">
        <v>626</v>
      </c>
    </row>
    <row r="102" spans="1:13" x14ac:dyDescent="0.25">
      <c r="A102" t="str">
        <f t="shared" si="1"/>
        <v>FV-GFS 28.02.02</v>
      </c>
      <c r="B102" t="s">
        <v>1461</v>
      </c>
      <c r="C102" t="s">
        <v>1464</v>
      </c>
      <c r="D102" t="s">
        <v>630</v>
      </c>
      <c r="E102" t="s">
        <v>631</v>
      </c>
      <c r="F102" t="s">
        <v>126</v>
      </c>
      <c r="G102" t="s">
        <v>1464</v>
      </c>
      <c r="I102" t="str">
        <f>IF(Tablev6SMART[[#This Row],[Number]]=Tablev6SMART[[#This Row],[Yes]],"Ok","ERRRROORRR")</f>
        <v>Ok</v>
      </c>
      <c r="J102" t="s">
        <v>204</v>
      </c>
      <c r="K102" t="s">
        <v>632</v>
      </c>
    </row>
    <row r="103" spans="1:13" x14ac:dyDescent="0.25">
      <c r="A103" t="str">
        <f t="shared" si="1"/>
        <v>FV-GFS 28.03.01</v>
      </c>
      <c r="B103" t="s">
        <v>1466</v>
      </c>
      <c r="C103" t="s">
        <v>1467</v>
      </c>
      <c r="D103" t="s">
        <v>636</v>
      </c>
      <c r="E103" t="s">
        <v>637</v>
      </c>
      <c r="F103" t="s">
        <v>226</v>
      </c>
      <c r="G103" t="s">
        <v>1467</v>
      </c>
      <c r="I103" t="str">
        <f>IF(Tablev6SMART[[#This Row],[Number]]=Tablev6SMART[[#This Row],[Yes]],"Ok","ERRRROORRR")</f>
        <v>Ok</v>
      </c>
      <c r="J103" t="s">
        <v>56</v>
      </c>
      <c r="K103" t="s">
        <v>563</v>
      </c>
    </row>
    <row r="104" spans="1:13" x14ac:dyDescent="0.25">
      <c r="A104" t="str">
        <f t="shared" si="1"/>
        <v>FV-GFS 28.03.02</v>
      </c>
      <c r="B104" t="s">
        <v>1466</v>
      </c>
      <c r="C104" t="s">
        <v>1469</v>
      </c>
      <c r="D104" t="s">
        <v>641</v>
      </c>
      <c r="E104" t="s">
        <v>2094</v>
      </c>
      <c r="F104" t="s">
        <v>126</v>
      </c>
      <c r="G104" t="s">
        <v>1469</v>
      </c>
      <c r="I104" t="str">
        <f>IF(Tablev6SMART[[#This Row],[Number]]=Tablev6SMART[[#This Row],[Yes]],"Ok","ERRRROORRR")</f>
        <v>Ok</v>
      </c>
      <c r="J104" t="s">
        <v>56</v>
      </c>
      <c r="K104" t="s">
        <v>632</v>
      </c>
      <c r="L104" t="s">
        <v>2095</v>
      </c>
    </row>
    <row r="105" spans="1:13" x14ac:dyDescent="0.25">
      <c r="A105" t="str">
        <f t="shared" si="1"/>
        <v>FV-GFS 28.03.03</v>
      </c>
      <c r="B105" t="s">
        <v>1466</v>
      </c>
      <c r="C105" t="s">
        <v>1471</v>
      </c>
      <c r="D105" t="s">
        <v>644</v>
      </c>
      <c r="E105" t="s">
        <v>645</v>
      </c>
      <c r="F105" t="s">
        <v>126</v>
      </c>
      <c r="G105" t="s">
        <v>1471</v>
      </c>
      <c r="I105" t="str">
        <f>IF(Tablev6SMART[[#This Row],[Number]]=Tablev6SMART[[#This Row],[Yes]],"Ok","ERRRROORRR")</f>
        <v>Ok</v>
      </c>
      <c r="J105" t="s">
        <v>56</v>
      </c>
      <c r="K105" t="s">
        <v>646</v>
      </c>
    </row>
    <row r="106" spans="1:13" x14ac:dyDescent="0.25">
      <c r="A106" t="str">
        <f t="shared" si="1"/>
        <v>FV-GFS 29.01.01</v>
      </c>
      <c r="B106" t="s">
        <v>1473</v>
      </c>
      <c r="C106" t="s">
        <v>1474</v>
      </c>
      <c r="D106" t="s">
        <v>650</v>
      </c>
      <c r="E106" t="s">
        <v>651</v>
      </c>
      <c r="F106" t="s">
        <v>44</v>
      </c>
      <c r="G106" t="s">
        <v>1474</v>
      </c>
      <c r="I106" t="str">
        <f>IF(Tablev6SMART[[#This Row],[Number]]=Tablev6SMART[[#This Row],[Yes]],"Ok","ERRRROORRR")</f>
        <v>Ok</v>
      </c>
      <c r="J106" t="s">
        <v>56</v>
      </c>
      <c r="K106" t="s">
        <v>652</v>
      </c>
      <c r="L106" t="s">
        <v>51</v>
      </c>
      <c r="M106" t="s">
        <v>51</v>
      </c>
    </row>
    <row r="107" spans="1:13" x14ac:dyDescent="0.25">
      <c r="A107" t="str">
        <f t="shared" si="1"/>
        <v>FV-GFS 29.01.02</v>
      </c>
      <c r="B107" t="s">
        <v>1473</v>
      </c>
      <c r="C107" t="s">
        <v>1476</v>
      </c>
      <c r="D107" t="s">
        <v>2839</v>
      </c>
      <c r="E107" t="s">
        <v>654</v>
      </c>
      <c r="F107" t="s">
        <v>126</v>
      </c>
      <c r="G107" t="s">
        <v>1476</v>
      </c>
      <c r="I107" t="str">
        <f>IF(Tablev6SMART[[#This Row],[Number]]=Tablev6SMART[[#This Row],[Yes]],"Ok","ERRRROORRR")</f>
        <v>Ok</v>
      </c>
      <c r="J107" t="s">
        <v>56</v>
      </c>
      <c r="K107" t="s">
        <v>563</v>
      </c>
      <c r="L107" t="s">
        <v>655</v>
      </c>
    </row>
    <row r="108" spans="1:13" x14ac:dyDescent="0.25">
      <c r="A108" t="str">
        <f t="shared" si="1"/>
        <v>FV-GFS 29.01.03</v>
      </c>
      <c r="B108" t="s">
        <v>1473</v>
      </c>
      <c r="C108" t="s">
        <v>1478</v>
      </c>
      <c r="D108" t="s">
        <v>2839</v>
      </c>
      <c r="E108" t="s">
        <v>656</v>
      </c>
      <c r="F108" t="s">
        <v>126</v>
      </c>
      <c r="G108" t="s">
        <v>1478</v>
      </c>
      <c r="I108" t="str">
        <f>IF(Tablev6SMART[[#This Row],[Number]]=Tablev6SMART[[#This Row],[Yes]],"Ok","ERRRROORRR")</f>
        <v>Ok</v>
      </c>
      <c r="J108" t="s">
        <v>56</v>
      </c>
      <c r="K108" t="s">
        <v>563</v>
      </c>
      <c r="L108" t="s">
        <v>657</v>
      </c>
    </row>
    <row r="109" spans="1:13" x14ac:dyDescent="0.25">
      <c r="A109" t="str">
        <f t="shared" si="1"/>
        <v>FV-GFS 29.01.04</v>
      </c>
      <c r="B109" t="s">
        <v>1473</v>
      </c>
      <c r="C109" t="s">
        <v>1480</v>
      </c>
      <c r="D109" t="s">
        <v>2839</v>
      </c>
      <c r="E109" t="s">
        <v>660</v>
      </c>
      <c r="F109" t="s">
        <v>126</v>
      </c>
      <c r="G109" t="s">
        <v>1480</v>
      </c>
      <c r="I109" t="str">
        <f>IF(Tablev6SMART[[#This Row],[Number]]=Tablev6SMART[[#This Row],[Yes]],"Ok","ERRRROORRR")</f>
        <v>Ok</v>
      </c>
      <c r="J109" t="s">
        <v>56</v>
      </c>
      <c r="K109" t="s">
        <v>563</v>
      </c>
      <c r="L109" t="s">
        <v>661</v>
      </c>
    </row>
    <row r="110" spans="1:13" x14ac:dyDescent="0.25">
      <c r="A110" t="str">
        <f t="shared" si="1"/>
        <v>FV-GFS 29.01.05</v>
      </c>
      <c r="B110" t="s">
        <v>1473</v>
      </c>
      <c r="C110" t="s">
        <v>1482</v>
      </c>
      <c r="D110" t="s">
        <v>2839</v>
      </c>
      <c r="E110" t="s">
        <v>664</v>
      </c>
      <c r="F110" t="s">
        <v>126</v>
      </c>
      <c r="G110" t="s">
        <v>1482</v>
      </c>
      <c r="I110" t="str">
        <f>IF(Tablev6SMART[[#This Row],[Number]]=Tablev6SMART[[#This Row],[Yes]],"Ok","ERRRROORRR")</f>
        <v>Ok</v>
      </c>
      <c r="J110" t="s">
        <v>204</v>
      </c>
      <c r="K110" t="s">
        <v>665</v>
      </c>
      <c r="L110" t="s">
        <v>666</v>
      </c>
    </row>
    <row r="111" spans="1:13" x14ac:dyDescent="0.25">
      <c r="A111" t="str">
        <f t="shared" si="1"/>
        <v>FV-GFS 29.01.06</v>
      </c>
      <c r="B111" t="s">
        <v>1473</v>
      </c>
      <c r="C111" t="s">
        <v>1485</v>
      </c>
      <c r="D111" t="s">
        <v>2839</v>
      </c>
      <c r="E111" t="s">
        <v>671</v>
      </c>
      <c r="F111" t="s">
        <v>126</v>
      </c>
      <c r="G111" t="s">
        <v>1485</v>
      </c>
      <c r="I111" t="str">
        <f>IF(Tablev6SMART[[#This Row],[Number]]=Tablev6SMART[[#This Row],[Yes]],"Ok","ERRRROORRR")</f>
        <v>Ok</v>
      </c>
      <c r="J111" t="s">
        <v>56</v>
      </c>
      <c r="K111" t="s">
        <v>563</v>
      </c>
      <c r="L111" t="s">
        <v>672</v>
      </c>
    </row>
    <row r="112" spans="1:13" x14ac:dyDescent="0.25">
      <c r="A112" t="str">
        <f t="shared" si="1"/>
        <v>FV-GFS 29.01.07</v>
      </c>
      <c r="B112" t="s">
        <v>1473</v>
      </c>
      <c r="C112" t="s">
        <v>1487</v>
      </c>
      <c r="D112" t="s">
        <v>675</v>
      </c>
      <c r="E112" t="s">
        <v>2096</v>
      </c>
      <c r="F112" t="s">
        <v>226</v>
      </c>
      <c r="G112" t="s">
        <v>1487</v>
      </c>
      <c r="I112" t="str">
        <f>IF(Tablev6SMART[[#This Row],[Number]]=Tablev6SMART[[#This Row],[Yes]],"Ok","ERRRROORRR")</f>
        <v>Ok</v>
      </c>
      <c r="J112" t="s">
        <v>204</v>
      </c>
      <c r="K112" t="s">
        <v>2097</v>
      </c>
    </row>
    <row r="113" spans="1:13" x14ac:dyDescent="0.25">
      <c r="A113" t="str">
        <f t="shared" si="1"/>
        <v>FV-GFS 29.02.01</v>
      </c>
      <c r="B113" t="s">
        <v>1489</v>
      </c>
      <c r="C113" t="s">
        <v>1490</v>
      </c>
      <c r="D113" t="s">
        <v>676</v>
      </c>
      <c r="E113" t="s">
        <v>677</v>
      </c>
      <c r="F113" t="s">
        <v>44</v>
      </c>
      <c r="G113" t="s">
        <v>1490</v>
      </c>
      <c r="I113" t="str">
        <f>IF(Tablev6SMART[[#This Row],[Number]]=Tablev6SMART[[#This Row],[Yes]],"Ok","ERRRROORRR")</f>
        <v>Ok</v>
      </c>
      <c r="J113" t="s">
        <v>229</v>
      </c>
      <c r="K113" t="s">
        <v>230</v>
      </c>
      <c r="L113" t="s">
        <v>51</v>
      </c>
      <c r="M113" t="s">
        <v>51</v>
      </c>
    </row>
    <row r="114" spans="1:13" x14ac:dyDescent="0.25">
      <c r="A114" t="str">
        <f t="shared" si="1"/>
        <v>FV-GFS 29.02.02</v>
      </c>
      <c r="B114" t="s">
        <v>1489</v>
      </c>
      <c r="C114" t="s">
        <v>1494</v>
      </c>
      <c r="D114" t="s">
        <v>684</v>
      </c>
      <c r="E114" t="s">
        <v>685</v>
      </c>
      <c r="F114" t="s">
        <v>126</v>
      </c>
      <c r="G114" t="s">
        <v>1494</v>
      </c>
      <c r="I114" t="str">
        <f>IF(Tablev6SMART[[#This Row],[Number]]=Tablev6SMART[[#This Row],[Yes]],"Ok","ERRRROORRR")</f>
        <v>Ok</v>
      </c>
      <c r="J114" t="s">
        <v>229</v>
      </c>
      <c r="K114" t="s">
        <v>230</v>
      </c>
    </row>
    <row r="115" spans="1:13" x14ac:dyDescent="0.25">
      <c r="A115" t="str">
        <f t="shared" si="1"/>
        <v>FV-GFS 29.03.01</v>
      </c>
      <c r="B115" t="s">
        <v>1499</v>
      </c>
      <c r="C115" t="s">
        <v>1500</v>
      </c>
      <c r="D115" t="s">
        <v>693</v>
      </c>
      <c r="E115" t="s">
        <v>694</v>
      </c>
      <c r="F115" t="s">
        <v>44</v>
      </c>
      <c r="G115" t="s">
        <v>1500</v>
      </c>
      <c r="I115" t="str">
        <f>IF(Tablev6SMART[[#This Row],[Number]]=Tablev6SMART[[#This Row],[Yes]],"Ok","ERRRROORRR")</f>
        <v>Ok</v>
      </c>
      <c r="J115" t="s">
        <v>326</v>
      </c>
      <c r="K115" t="s">
        <v>2098</v>
      </c>
      <c r="L115" t="s">
        <v>695</v>
      </c>
    </row>
    <row r="116" spans="1:13" x14ac:dyDescent="0.25">
      <c r="A116" t="str">
        <f t="shared" si="1"/>
        <v>FV-GFS 29.03.02</v>
      </c>
      <c r="B116" t="s">
        <v>1499</v>
      </c>
      <c r="C116" t="s">
        <v>1502</v>
      </c>
      <c r="D116" t="s">
        <v>699</v>
      </c>
      <c r="E116" t="s">
        <v>700</v>
      </c>
      <c r="F116" t="s">
        <v>44</v>
      </c>
      <c r="G116" t="s">
        <v>1502</v>
      </c>
      <c r="I116" t="str">
        <f>IF(Tablev6SMART[[#This Row],[Number]]=Tablev6SMART[[#This Row],[Yes]],"Ok","ERRRROORRR")</f>
        <v>Ok</v>
      </c>
      <c r="J116" t="s">
        <v>701</v>
      </c>
      <c r="K116" t="s">
        <v>702</v>
      </c>
      <c r="L116" t="s">
        <v>703</v>
      </c>
    </row>
    <row r="117" spans="1:13" x14ac:dyDescent="0.25">
      <c r="A117" t="str">
        <f t="shared" si="1"/>
        <v>FV-GFS 29.03.03</v>
      </c>
      <c r="B117" t="s">
        <v>1499</v>
      </c>
      <c r="C117" t="s">
        <v>1504</v>
      </c>
      <c r="D117" t="s">
        <v>707</v>
      </c>
      <c r="E117" t="s">
        <v>708</v>
      </c>
      <c r="F117" t="s">
        <v>44</v>
      </c>
      <c r="G117" t="s">
        <v>1504</v>
      </c>
      <c r="I117" t="str">
        <f>IF(Tablev6SMART[[#This Row],[Number]]=Tablev6SMART[[#This Row],[Yes]],"Ok","ERRRROORRR")</f>
        <v>Ok</v>
      </c>
      <c r="J117" t="s">
        <v>709</v>
      </c>
      <c r="K117" t="s">
        <v>344</v>
      </c>
      <c r="L117" t="s">
        <v>51</v>
      </c>
      <c r="M117" t="s">
        <v>51</v>
      </c>
    </row>
    <row r="118" spans="1:13" x14ac:dyDescent="0.25">
      <c r="A118" t="str">
        <f t="shared" si="1"/>
        <v>FV-GFS 29.04.01</v>
      </c>
      <c r="B118" t="s">
        <v>1506</v>
      </c>
      <c r="C118" t="s">
        <v>1507</v>
      </c>
      <c r="D118" t="s">
        <v>713</v>
      </c>
      <c r="E118" t="s">
        <v>714</v>
      </c>
      <c r="F118" t="s">
        <v>126</v>
      </c>
      <c r="G118" t="s">
        <v>1507</v>
      </c>
      <c r="I118" t="str">
        <f>IF(Tablev6SMART[[#This Row],[Number]]=Tablev6SMART[[#This Row],[Yes]],"Ok","ERRRROORRR")</f>
        <v>Ok</v>
      </c>
      <c r="J118" t="s">
        <v>204</v>
      </c>
      <c r="K118" t="s">
        <v>2099</v>
      </c>
    </row>
    <row r="119" spans="1:13" x14ac:dyDescent="0.25">
      <c r="A119" t="str">
        <f t="shared" si="1"/>
        <v>FV-GFS 29.04.02</v>
      </c>
      <c r="B119" t="s">
        <v>1506</v>
      </c>
      <c r="C119" t="s">
        <v>1510</v>
      </c>
      <c r="D119" t="s">
        <v>721</v>
      </c>
      <c r="E119" t="s">
        <v>722</v>
      </c>
      <c r="F119" t="s">
        <v>226</v>
      </c>
      <c r="G119" t="s">
        <v>1510</v>
      </c>
      <c r="I119" t="str">
        <f>IF(Tablev6SMART[[#This Row],[Number]]=Tablev6SMART[[#This Row],[Yes]],"Ok","ERRRROORRR")</f>
        <v>Ok</v>
      </c>
      <c r="J119" t="s">
        <v>56</v>
      </c>
    </row>
    <row r="120" spans="1:13" x14ac:dyDescent="0.25">
      <c r="A120" t="str">
        <f t="shared" si="1"/>
        <v>FV-GFS 30.01.01</v>
      </c>
      <c r="B120" t="s">
        <v>1512</v>
      </c>
      <c r="C120" t="s">
        <v>1513</v>
      </c>
      <c r="D120" t="s">
        <v>726</v>
      </c>
      <c r="E120" t="s">
        <v>2100</v>
      </c>
      <c r="F120" t="s">
        <v>44</v>
      </c>
      <c r="G120" t="s">
        <v>1513</v>
      </c>
      <c r="I120" t="str">
        <f>IF(Tablev6SMART[[#This Row],[Number]]=Tablev6SMART[[#This Row],[Yes]],"Ok","ERRRROORRR")</f>
        <v>Ok</v>
      </c>
      <c r="J120" t="s">
        <v>727</v>
      </c>
      <c r="K120" t="s">
        <v>728</v>
      </c>
      <c r="L120" t="s">
        <v>729</v>
      </c>
    </row>
    <row r="121" spans="1:13" x14ac:dyDescent="0.25">
      <c r="A121" t="str">
        <f t="shared" si="1"/>
        <v>FV-GFS 30.01.02</v>
      </c>
      <c r="B121" t="s">
        <v>1512</v>
      </c>
      <c r="C121" t="s">
        <v>1516</v>
      </c>
      <c r="D121" t="s">
        <v>736</v>
      </c>
      <c r="E121" t="s">
        <v>2101</v>
      </c>
      <c r="F121" t="s">
        <v>44</v>
      </c>
      <c r="G121" t="s">
        <v>1516</v>
      </c>
      <c r="I121" t="str">
        <f>IF(Tablev6SMART[[#This Row],[Number]]=Tablev6SMART[[#This Row],[Yes]],"Ok","ERRRROORRR")</f>
        <v>Ok</v>
      </c>
      <c r="J121" t="s">
        <v>737</v>
      </c>
      <c r="K121" t="s">
        <v>738</v>
      </c>
      <c r="L121" t="s">
        <v>47</v>
      </c>
    </row>
    <row r="122" spans="1:13" x14ac:dyDescent="0.25">
      <c r="A122" t="str">
        <f t="shared" si="1"/>
        <v>FV-GFS 30.01.03</v>
      </c>
      <c r="B122" t="s">
        <v>1512</v>
      </c>
      <c r="C122" t="s">
        <v>1518</v>
      </c>
      <c r="D122" t="s">
        <v>742</v>
      </c>
      <c r="E122" t="s">
        <v>743</v>
      </c>
      <c r="F122" t="s">
        <v>44</v>
      </c>
      <c r="G122" t="s">
        <v>1518</v>
      </c>
      <c r="I122" t="str">
        <f>IF(Tablev6SMART[[#This Row],[Number]]=Tablev6SMART[[#This Row],[Yes]],"Ok","ERRRROORRR")</f>
        <v>Ok</v>
      </c>
      <c r="J122" t="s">
        <v>744</v>
      </c>
      <c r="K122" t="s">
        <v>2102</v>
      </c>
      <c r="L122" t="s">
        <v>47</v>
      </c>
    </row>
    <row r="123" spans="1:13" x14ac:dyDescent="0.25">
      <c r="A123" t="str">
        <f t="shared" si="1"/>
        <v>FV-GFS 30.01.04</v>
      </c>
      <c r="B123" t="s">
        <v>1512</v>
      </c>
      <c r="C123" t="s">
        <v>1520</v>
      </c>
      <c r="D123" t="s">
        <v>747</v>
      </c>
      <c r="E123" t="s">
        <v>748</v>
      </c>
      <c r="F123" t="s">
        <v>226</v>
      </c>
      <c r="G123" t="s">
        <v>1520</v>
      </c>
      <c r="I123" t="str">
        <f>IF(Tablev6SMART[[#This Row],[Number]]=Tablev6SMART[[#This Row],[Yes]],"Ok","ERRRROORRR")</f>
        <v>Ok</v>
      </c>
      <c r="J123" t="s">
        <v>240</v>
      </c>
    </row>
    <row r="124" spans="1:13" x14ac:dyDescent="0.25">
      <c r="A124" t="str">
        <f t="shared" si="1"/>
        <v>FV-GFS 30.02.01</v>
      </c>
      <c r="B124" t="s">
        <v>1522</v>
      </c>
      <c r="C124" t="s">
        <v>1523</v>
      </c>
      <c r="D124" t="s">
        <v>749</v>
      </c>
      <c r="E124" t="s">
        <v>750</v>
      </c>
      <c r="F124" t="s">
        <v>44</v>
      </c>
      <c r="G124" t="s">
        <v>1523</v>
      </c>
      <c r="I124" t="str">
        <f>IF(Tablev6SMART[[#This Row],[Number]]=Tablev6SMART[[#This Row],[Yes]],"Ok","ERRRROORRR")</f>
        <v>Ok</v>
      </c>
      <c r="J124" t="s">
        <v>56</v>
      </c>
      <c r="K124" t="s">
        <v>751</v>
      </c>
      <c r="L124" t="s">
        <v>47</v>
      </c>
    </row>
    <row r="125" spans="1:13" x14ac:dyDescent="0.25">
      <c r="A125" t="str">
        <f t="shared" si="1"/>
        <v>FV-GFS 30.02.02</v>
      </c>
      <c r="B125" t="s">
        <v>1522</v>
      </c>
      <c r="C125" t="s">
        <v>1525</v>
      </c>
      <c r="D125" t="s">
        <v>755</v>
      </c>
      <c r="E125" t="s">
        <v>756</v>
      </c>
      <c r="F125" t="s">
        <v>44</v>
      </c>
      <c r="G125" t="s">
        <v>1525</v>
      </c>
      <c r="I125" t="str">
        <f>IF(Tablev6SMART[[#This Row],[Number]]=Tablev6SMART[[#This Row],[Yes]],"Ok","ERRRROORRR")</f>
        <v>Ok</v>
      </c>
      <c r="J125" t="s">
        <v>204</v>
      </c>
      <c r="K125" t="s">
        <v>757</v>
      </c>
      <c r="L125" t="s">
        <v>758</v>
      </c>
    </row>
    <row r="126" spans="1:13" x14ac:dyDescent="0.25">
      <c r="A126" t="str">
        <f t="shared" si="1"/>
        <v>FV-GFS 30.03.01</v>
      </c>
      <c r="B126" t="s">
        <v>1527</v>
      </c>
      <c r="C126" t="s">
        <v>1528</v>
      </c>
      <c r="D126" t="s">
        <v>761</v>
      </c>
      <c r="E126" t="s">
        <v>762</v>
      </c>
      <c r="F126" t="s">
        <v>126</v>
      </c>
      <c r="G126" t="s">
        <v>1528</v>
      </c>
      <c r="I126" t="str">
        <f>IF(Tablev6SMART[[#This Row],[Number]]=Tablev6SMART[[#This Row],[Yes]],"Ok","ERRRROORRR")</f>
        <v>Ok</v>
      </c>
      <c r="J126" t="s">
        <v>229</v>
      </c>
      <c r="K126" t="s">
        <v>230</v>
      </c>
    </row>
    <row r="127" spans="1:13" x14ac:dyDescent="0.25">
      <c r="A127" t="str">
        <f t="shared" si="1"/>
        <v>FV-GFS 30.04.01</v>
      </c>
      <c r="B127" t="s">
        <v>1530</v>
      </c>
      <c r="C127" t="s">
        <v>1531</v>
      </c>
      <c r="D127" t="s">
        <v>766</v>
      </c>
      <c r="E127" t="s">
        <v>767</v>
      </c>
      <c r="F127" t="s">
        <v>226</v>
      </c>
      <c r="G127" t="s">
        <v>1531</v>
      </c>
      <c r="I127" t="str">
        <f>IF(Tablev6SMART[[#This Row],[Number]]=Tablev6SMART[[#This Row],[Yes]],"Ok","ERRRROORRR")</f>
        <v>Ok</v>
      </c>
      <c r="J127" t="s">
        <v>229</v>
      </c>
    </row>
    <row r="128" spans="1:13" x14ac:dyDescent="0.25">
      <c r="A128" t="str">
        <f t="shared" si="1"/>
        <v>FV-GFS 30.04.02</v>
      </c>
      <c r="B128" t="s">
        <v>1530</v>
      </c>
      <c r="C128" t="s">
        <v>1533</v>
      </c>
      <c r="D128" t="s">
        <v>771</v>
      </c>
      <c r="E128" t="s">
        <v>772</v>
      </c>
      <c r="F128" t="s">
        <v>44</v>
      </c>
      <c r="G128" t="s">
        <v>1533</v>
      </c>
      <c r="I128" t="str">
        <f>IF(Tablev6SMART[[#This Row],[Number]]=Tablev6SMART[[#This Row],[Yes]],"Ok","ERRRROORRR")</f>
        <v>Ok</v>
      </c>
      <c r="J128" t="s">
        <v>595</v>
      </c>
      <c r="K128" t="s">
        <v>773</v>
      </c>
      <c r="L128" t="s">
        <v>51</v>
      </c>
      <c r="M128" t="s">
        <v>51</v>
      </c>
    </row>
    <row r="129" spans="1:13" x14ac:dyDescent="0.25">
      <c r="A129" t="str">
        <f t="shared" si="1"/>
        <v>FV-GFS 30.05.01</v>
      </c>
      <c r="B129" t="s">
        <v>1535</v>
      </c>
      <c r="C129" t="s">
        <v>1536</v>
      </c>
      <c r="D129" t="s">
        <v>774</v>
      </c>
      <c r="E129" t="s">
        <v>2103</v>
      </c>
      <c r="F129" t="s">
        <v>44</v>
      </c>
      <c r="G129" t="s">
        <v>1536</v>
      </c>
      <c r="I129" t="str">
        <f>IF(Tablev6SMART[[#This Row],[Number]]=Tablev6SMART[[#This Row],[Yes]],"Ok","ERRRROORRR")</f>
        <v>Ok</v>
      </c>
      <c r="J129" t="s">
        <v>204</v>
      </c>
      <c r="K129" t="s">
        <v>2104</v>
      </c>
      <c r="L129" t="s">
        <v>775</v>
      </c>
    </row>
    <row r="130" spans="1:13" x14ac:dyDescent="0.25">
      <c r="A130" t="str">
        <f t="shared" ref="A130:A191" si="2">"FV-GFS "&amp;MID(C130,10,LEN(C130))</f>
        <v>FV-GFS 30.05.02</v>
      </c>
      <c r="B130" t="s">
        <v>1535</v>
      </c>
      <c r="C130" t="s">
        <v>1540</v>
      </c>
      <c r="D130" t="s">
        <v>782</v>
      </c>
      <c r="E130" t="s">
        <v>2105</v>
      </c>
      <c r="F130" t="s">
        <v>44</v>
      </c>
      <c r="G130" t="s">
        <v>1540</v>
      </c>
      <c r="I130" t="str">
        <f>IF(Tablev6SMART[[#This Row],[Number]]=Tablev6SMART[[#This Row],[Yes]],"Ok","ERRRROORRR")</f>
        <v>Ok</v>
      </c>
      <c r="J130" t="s">
        <v>783</v>
      </c>
      <c r="K130" t="s">
        <v>784</v>
      </c>
      <c r="L130" t="s">
        <v>785</v>
      </c>
    </row>
    <row r="131" spans="1:13" x14ac:dyDescent="0.25">
      <c r="A131" t="str">
        <f t="shared" si="2"/>
        <v>FV-GFS 30.05.03</v>
      </c>
      <c r="B131" t="s">
        <v>1535</v>
      </c>
      <c r="C131" t="s">
        <v>1543</v>
      </c>
      <c r="D131" t="s">
        <v>788</v>
      </c>
      <c r="E131" t="s">
        <v>2106</v>
      </c>
      <c r="F131" t="s">
        <v>44</v>
      </c>
      <c r="G131" t="s">
        <v>1543</v>
      </c>
      <c r="I131" t="str">
        <f>IF(Tablev6SMART[[#This Row],[Number]]=Tablev6SMART[[#This Row],[Yes]],"Ok","ERRRROORRR")</f>
        <v>Ok</v>
      </c>
      <c r="J131" t="s">
        <v>240</v>
      </c>
      <c r="K131" t="s">
        <v>789</v>
      </c>
      <c r="L131" t="s">
        <v>2107</v>
      </c>
    </row>
    <row r="132" spans="1:13" x14ac:dyDescent="0.25">
      <c r="A132" t="str">
        <f t="shared" si="2"/>
        <v>FV-GFS 30.05.04</v>
      </c>
      <c r="B132" t="s">
        <v>1535</v>
      </c>
      <c r="C132" t="s">
        <v>1545</v>
      </c>
      <c r="D132" t="s">
        <v>792</v>
      </c>
      <c r="E132" t="s">
        <v>793</v>
      </c>
      <c r="F132" t="s">
        <v>44</v>
      </c>
      <c r="G132" t="s">
        <v>1545</v>
      </c>
      <c r="I132" t="str">
        <f>IF(Tablev6SMART[[#This Row],[Number]]=Tablev6SMART[[#This Row],[Yes]],"Ok","ERRRROORRR")</f>
        <v>Ok</v>
      </c>
      <c r="J132" t="s">
        <v>595</v>
      </c>
      <c r="K132" t="s">
        <v>794</v>
      </c>
      <c r="L132" t="s">
        <v>795</v>
      </c>
    </row>
    <row r="133" spans="1:13" x14ac:dyDescent="0.25">
      <c r="A133" t="str">
        <f t="shared" si="2"/>
        <v>FV-GFS 30.05.05</v>
      </c>
      <c r="B133" t="s">
        <v>1535</v>
      </c>
      <c r="C133" t="s">
        <v>1549</v>
      </c>
      <c r="D133" t="s">
        <v>806</v>
      </c>
      <c r="E133" t="s">
        <v>807</v>
      </c>
      <c r="F133" t="s">
        <v>44</v>
      </c>
      <c r="G133" t="s">
        <v>1549</v>
      </c>
      <c r="I133" t="str">
        <f>IF(Tablev6SMART[[#This Row],[Number]]=Tablev6SMART[[#This Row],[Yes]],"Ok","ERRRROORRR")</f>
        <v>Ok</v>
      </c>
      <c r="J133" t="s">
        <v>296</v>
      </c>
      <c r="K133" t="s">
        <v>808</v>
      </c>
      <c r="L133" t="s">
        <v>809</v>
      </c>
    </row>
    <row r="134" spans="1:13" x14ac:dyDescent="0.25">
      <c r="A134" t="str">
        <f t="shared" si="2"/>
        <v>FV-GFS 30.05.06</v>
      </c>
      <c r="B134" t="s">
        <v>1535</v>
      </c>
      <c r="C134" t="s">
        <v>1551</v>
      </c>
      <c r="D134" t="s">
        <v>813</v>
      </c>
      <c r="E134" t="s">
        <v>814</v>
      </c>
      <c r="F134" t="s">
        <v>44</v>
      </c>
      <c r="G134" t="s">
        <v>1551</v>
      </c>
      <c r="I134" t="str">
        <f>IF(Tablev6SMART[[#This Row],[Number]]=Tablev6SMART[[#This Row],[Yes]],"Ok","ERRRROORRR")</f>
        <v>Ok</v>
      </c>
      <c r="J134" t="s">
        <v>595</v>
      </c>
      <c r="K134" t="s">
        <v>815</v>
      </c>
      <c r="L134" t="s">
        <v>2108</v>
      </c>
    </row>
    <row r="135" spans="1:13" x14ac:dyDescent="0.25">
      <c r="A135" t="str">
        <f t="shared" si="2"/>
        <v>FV-GFS 30.06.01</v>
      </c>
      <c r="B135" t="s">
        <v>1553</v>
      </c>
      <c r="C135" t="s">
        <v>1554</v>
      </c>
      <c r="D135" t="s">
        <v>817</v>
      </c>
      <c r="E135" t="s">
        <v>818</v>
      </c>
      <c r="F135" t="s">
        <v>126</v>
      </c>
      <c r="G135" t="s">
        <v>1554</v>
      </c>
      <c r="I135" t="str">
        <f>IF(Tablev6SMART[[#This Row],[Number]]=Tablev6SMART[[#This Row],[Yes]],"Ok","ERRRROORRR")</f>
        <v>Ok</v>
      </c>
      <c r="J135" t="s">
        <v>296</v>
      </c>
      <c r="K135" t="s">
        <v>819</v>
      </c>
      <c r="L135" t="s">
        <v>820</v>
      </c>
    </row>
    <row r="136" spans="1:13" x14ac:dyDescent="0.25">
      <c r="A136" t="str">
        <f t="shared" si="2"/>
        <v>FV-GFS 30.06.02</v>
      </c>
      <c r="B136" t="s">
        <v>1553</v>
      </c>
      <c r="C136" t="s">
        <v>1556</v>
      </c>
      <c r="D136" t="s">
        <v>824</v>
      </c>
      <c r="E136" t="s">
        <v>825</v>
      </c>
      <c r="F136" t="s">
        <v>44</v>
      </c>
      <c r="G136" t="s">
        <v>1556</v>
      </c>
      <c r="I136" t="str">
        <f>IF(Tablev6SMART[[#This Row],[Number]]=Tablev6SMART[[#This Row],[Yes]],"Ok","ERRRROORRR")</f>
        <v>Ok</v>
      </c>
      <c r="J136" t="s">
        <v>56</v>
      </c>
      <c r="K136" t="s">
        <v>563</v>
      </c>
      <c r="L136" t="s">
        <v>51</v>
      </c>
      <c r="M136" t="s">
        <v>51</v>
      </c>
    </row>
    <row r="137" spans="1:13" x14ac:dyDescent="0.25">
      <c r="A137" t="str">
        <f t="shared" si="2"/>
        <v>FV-GFS 30.06.03</v>
      </c>
      <c r="B137" t="s">
        <v>1553</v>
      </c>
      <c r="C137" t="s">
        <v>1558</v>
      </c>
      <c r="D137" t="s">
        <v>828</v>
      </c>
      <c r="E137" t="s">
        <v>2109</v>
      </c>
      <c r="F137" t="s">
        <v>226</v>
      </c>
      <c r="G137" t="s">
        <v>1558</v>
      </c>
      <c r="I137" t="str">
        <f>IF(Tablev6SMART[[#This Row],[Number]]=Tablev6SMART[[#This Row],[Yes]],"Ok","ERRRROORRR")</f>
        <v>Ok</v>
      </c>
      <c r="J137" t="s">
        <v>204</v>
      </c>
      <c r="K137" t="s">
        <v>2110</v>
      </c>
    </row>
    <row r="138" spans="1:13" x14ac:dyDescent="0.25">
      <c r="A138" t="str">
        <f t="shared" si="2"/>
        <v>FV-GFS 31.01</v>
      </c>
      <c r="B138" t="s">
        <v>1560</v>
      </c>
      <c r="C138" t="s">
        <v>1561</v>
      </c>
      <c r="D138" t="s">
        <v>829</v>
      </c>
      <c r="E138" t="s">
        <v>830</v>
      </c>
      <c r="F138" t="s">
        <v>126</v>
      </c>
      <c r="G138" t="s">
        <v>1561</v>
      </c>
      <c r="I138" t="str">
        <f>IF(Tablev6SMART[[#This Row],[Number]]=Tablev6SMART[[#This Row],[Yes]],"Ok","ERRRROORRR")</f>
        <v>Ok</v>
      </c>
      <c r="J138" t="s">
        <v>56</v>
      </c>
      <c r="K138" t="s">
        <v>583</v>
      </c>
      <c r="M138" t="s">
        <v>831</v>
      </c>
    </row>
    <row r="139" spans="1:13" x14ac:dyDescent="0.25">
      <c r="A139" t="str">
        <f t="shared" si="2"/>
        <v>FV-GFS 31.02</v>
      </c>
      <c r="B139" t="s">
        <v>1560</v>
      </c>
      <c r="C139" t="s">
        <v>1563</v>
      </c>
      <c r="D139" t="s">
        <v>835</v>
      </c>
      <c r="E139" t="s">
        <v>836</v>
      </c>
      <c r="F139" t="s">
        <v>44</v>
      </c>
      <c r="G139" t="s">
        <v>1563</v>
      </c>
      <c r="I139" t="str">
        <f>IF(Tablev6SMART[[#This Row],[Number]]=Tablev6SMART[[#This Row],[Yes]],"Ok","ERRRROORRR")</f>
        <v>Ok</v>
      </c>
      <c r="J139" t="s">
        <v>389</v>
      </c>
      <c r="K139" t="s">
        <v>837</v>
      </c>
      <c r="L139" t="s">
        <v>51</v>
      </c>
      <c r="M139" t="s">
        <v>51</v>
      </c>
    </row>
    <row r="140" spans="1:13" x14ac:dyDescent="0.25">
      <c r="A140" t="str">
        <f t="shared" si="2"/>
        <v>FV-GFS 31.03</v>
      </c>
      <c r="B140" t="s">
        <v>1560</v>
      </c>
      <c r="C140" t="s">
        <v>1565</v>
      </c>
      <c r="D140" t="s">
        <v>838</v>
      </c>
      <c r="E140" t="s">
        <v>839</v>
      </c>
      <c r="F140" t="s">
        <v>126</v>
      </c>
      <c r="G140" t="s">
        <v>1565</v>
      </c>
      <c r="I140" t="str">
        <f>IF(Tablev6SMART[[#This Row],[Number]]=Tablev6SMART[[#This Row],[Yes]],"Ok","ERRRROORRR")</f>
        <v>Ok</v>
      </c>
      <c r="J140" t="s">
        <v>104</v>
      </c>
      <c r="K140" t="s">
        <v>2111</v>
      </c>
    </row>
    <row r="141" spans="1:13" x14ac:dyDescent="0.25">
      <c r="A141" t="str">
        <f t="shared" si="2"/>
        <v>FV-GFS 31.04</v>
      </c>
      <c r="B141" t="s">
        <v>1560</v>
      </c>
      <c r="C141" t="s">
        <v>1567</v>
      </c>
      <c r="D141" t="s">
        <v>840</v>
      </c>
      <c r="E141" t="s">
        <v>841</v>
      </c>
      <c r="F141" t="s">
        <v>44</v>
      </c>
      <c r="G141" t="s">
        <v>1567</v>
      </c>
      <c r="I141" t="str">
        <f>IF(Tablev6SMART[[#This Row],[Number]]=Tablev6SMART[[#This Row],[Yes]],"Ok","ERRRROORRR")</f>
        <v>Ok</v>
      </c>
      <c r="J141" t="s">
        <v>842</v>
      </c>
      <c r="K141" t="s">
        <v>843</v>
      </c>
      <c r="L141" t="s">
        <v>844</v>
      </c>
    </row>
    <row r="142" spans="1:13" x14ac:dyDescent="0.25">
      <c r="A142" t="str">
        <f t="shared" si="2"/>
        <v>FV-GFS 31.05</v>
      </c>
      <c r="B142" t="s">
        <v>1560</v>
      </c>
      <c r="C142" t="s">
        <v>1569</v>
      </c>
      <c r="D142" t="s">
        <v>847</v>
      </c>
      <c r="E142" t="s">
        <v>848</v>
      </c>
      <c r="F142" t="s">
        <v>44</v>
      </c>
      <c r="G142" t="s">
        <v>1569</v>
      </c>
      <c r="I142" t="str">
        <f>IF(Tablev6SMART[[#This Row],[Number]]=Tablev6SMART[[#This Row],[Yes]],"Ok","ERRRROORRR")</f>
        <v>Ok</v>
      </c>
      <c r="J142" t="s">
        <v>849</v>
      </c>
      <c r="K142" t="s">
        <v>843</v>
      </c>
      <c r="L142" t="s">
        <v>850</v>
      </c>
    </row>
    <row r="143" spans="1:13" x14ac:dyDescent="0.25">
      <c r="A143" t="str">
        <f t="shared" si="2"/>
        <v>FV-GFS 31.06</v>
      </c>
      <c r="B143" t="s">
        <v>1560</v>
      </c>
      <c r="C143" t="s">
        <v>1571</v>
      </c>
      <c r="D143" t="s">
        <v>854</v>
      </c>
      <c r="E143" t="s">
        <v>855</v>
      </c>
      <c r="F143" t="s">
        <v>44</v>
      </c>
      <c r="G143" t="s">
        <v>1571</v>
      </c>
      <c r="I143" t="str">
        <f>IF(Tablev6SMART[[#This Row],[Number]]=Tablev6SMART[[#This Row],[Yes]],"Ok","ERRRROORRR")</f>
        <v>Ok</v>
      </c>
      <c r="J143" t="s">
        <v>849</v>
      </c>
      <c r="K143" t="s">
        <v>843</v>
      </c>
      <c r="L143" t="s">
        <v>856</v>
      </c>
    </row>
    <row r="144" spans="1:13" x14ac:dyDescent="0.25">
      <c r="A144" t="str">
        <f t="shared" si="2"/>
        <v>FV-GFS 31.07</v>
      </c>
      <c r="B144" t="s">
        <v>1560</v>
      </c>
      <c r="C144" t="s">
        <v>1573</v>
      </c>
      <c r="D144" t="s">
        <v>860</v>
      </c>
      <c r="E144" t="s">
        <v>861</v>
      </c>
      <c r="F144" t="s">
        <v>126</v>
      </c>
      <c r="G144" t="s">
        <v>1573</v>
      </c>
      <c r="I144" t="str">
        <f>IF(Tablev6SMART[[#This Row],[Number]]=Tablev6SMART[[#This Row],[Yes]],"Ok","ERRRROORRR")</f>
        <v>Ok</v>
      </c>
      <c r="J144" t="s">
        <v>204</v>
      </c>
      <c r="K144" t="s">
        <v>862</v>
      </c>
      <c r="L144" t="s">
        <v>863</v>
      </c>
    </row>
    <row r="145" spans="1:13" x14ac:dyDescent="0.25">
      <c r="A145" t="str">
        <f t="shared" si="2"/>
        <v>FV-GFS 31.08</v>
      </c>
      <c r="B145" t="s">
        <v>1560</v>
      </c>
      <c r="C145" t="s">
        <v>1575</v>
      </c>
      <c r="D145" t="s">
        <v>867</v>
      </c>
      <c r="E145" t="s">
        <v>868</v>
      </c>
      <c r="F145" t="s">
        <v>126</v>
      </c>
      <c r="G145" t="s">
        <v>1575</v>
      </c>
      <c r="I145" t="str">
        <f>IF(Tablev6SMART[[#This Row],[Number]]=Tablev6SMART[[#This Row],[Yes]],"Ok","ERRRROORRR")</f>
        <v>Ok</v>
      </c>
      <c r="J145" t="s">
        <v>153</v>
      </c>
      <c r="K145" t="s">
        <v>869</v>
      </c>
    </row>
    <row r="146" spans="1:13" x14ac:dyDescent="0.25">
      <c r="A146" t="str">
        <f t="shared" si="2"/>
        <v>FV-GFS 32.01.01</v>
      </c>
      <c r="B146" t="s">
        <v>1577</v>
      </c>
      <c r="C146" t="s">
        <v>1578</v>
      </c>
      <c r="D146" t="s">
        <v>870</v>
      </c>
      <c r="E146" t="s">
        <v>871</v>
      </c>
      <c r="F146" t="s">
        <v>44</v>
      </c>
      <c r="G146" t="s">
        <v>1578</v>
      </c>
      <c r="I146" t="str">
        <f>IF(Tablev6SMART[[#This Row],[Number]]=Tablev6SMART[[#This Row],[Yes]],"Ok","ERRRROORRR")</f>
        <v>Ok</v>
      </c>
      <c r="J146" t="s">
        <v>204</v>
      </c>
      <c r="K146" t="s">
        <v>2112</v>
      </c>
      <c r="L146" t="s">
        <v>2113</v>
      </c>
    </row>
    <row r="147" spans="1:13" x14ac:dyDescent="0.25">
      <c r="A147" t="str">
        <f t="shared" si="2"/>
        <v>FV-GFS 32.01.02</v>
      </c>
      <c r="B147" t="s">
        <v>1577</v>
      </c>
      <c r="C147" t="s">
        <v>1583</v>
      </c>
      <c r="D147" t="s">
        <v>883</v>
      </c>
      <c r="E147" t="s">
        <v>884</v>
      </c>
      <c r="F147" t="s">
        <v>44</v>
      </c>
      <c r="G147" t="s">
        <v>1583</v>
      </c>
      <c r="I147" t="str">
        <f>IF(Tablev6SMART[[#This Row],[Number]]=Tablev6SMART[[#This Row],[Yes]],"Ok","ERRRROORRR")</f>
        <v>Ok</v>
      </c>
      <c r="J147" t="s">
        <v>204</v>
      </c>
      <c r="K147" t="s">
        <v>885</v>
      </c>
      <c r="L147" t="s">
        <v>886</v>
      </c>
      <c r="M147" t="s">
        <v>886</v>
      </c>
    </row>
    <row r="148" spans="1:13" x14ac:dyDescent="0.25">
      <c r="A148" t="str">
        <f t="shared" si="2"/>
        <v>FV-GFS 32.01.03</v>
      </c>
      <c r="B148" t="s">
        <v>1577</v>
      </c>
      <c r="C148" t="s">
        <v>1586</v>
      </c>
      <c r="D148" t="s">
        <v>892</v>
      </c>
      <c r="E148" t="s">
        <v>893</v>
      </c>
      <c r="F148" t="s">
        <v>44</v>
      </c>
      <c r="G148" t="s">
        <v>1586</v>
      </c>
      <c r="I148" t="str">
        <f>IF(Tablev6SMART[[#This Row],[Number]]=Tablev6SMART[[#This Row],[Yes]],"Ok","ERRRROORRR")</f>
        <v>Ok</v>
      </c>
      <c r="J148" t="s">
        <v>296</v>
      </c>
      <c r="K148" t="s">
        <v>894</v>
      </c>
      <c r="L148" t="s">
        <v>886</v>
      </c>
      <c r="M148" t="s">
        <v>886</v>
      </c>
    </row>
    <row r="149" spans="1:13" x14ac:dyDescent="0.25">
      <c r="A149" t="str">
        <f t="shared" si="2"/>
        <v>FV-GFS 32.01.04</v>
      </c>
      <c r="B149" t="s">
        <v>1577</v>
      </c>
      <c r="C149" t="s">
        <v>1588</v>
      </c>
      <c r="D149" t="s">
        <v>898</v>
      </c>
      <c r="E149" t="s">
        <v>899</v>
      </c>
      <c r="F149" t="s">
        <v>226</v>
      </c>
      <c r="G149" t="s">
        <v>1588</v>
      </c>
      <c r="I149" t="str">
        <f>IF(Tablev6SMART[[#This Row],[Number]]=Tablev6SMART[[#This Row],[Yes]],"Ok","ERRRROORRR")</f>
        <v>Ok</v>
      </c>
      <c r="J149" t="s">
        <v>900</v>
      </c>
      <c r="K149" t="s">
        <v>2114</v>
      </c>
    </row>
    <row r="150" spans="1:13" x14ac:dyDescent="0.25">
      <c r="A150" t="str">
        <f t="shared" si="2"/>
        <v>FV-GFS 32.02.01</v>
      </c>
      <c r="B150" t="s">
        <v>1590</v>
      </c>
      <c r="C150" t="s">
        <v>1591</v>
      </c>
      <c r="D150" t="s">
        <v>904</v>
      </c>
      <c r="E150" t="s">
        <v>905</v>
      </c>
      <c r="F150" t="s">
        <v>44</v>
      </c>
      <c r="G150" t="s">
        <v>1591</v>
      </c>
      <c r="I150" t="str">
        <f>IF(Tablev6SMART[[#This Row],[Number]]=Tablev6SMART[[#This Row],[Yes]],"Ok","ERRRROORRR")</f>
        <v>Ok</v>
      </c>
      <c r="J150" t="s">
        <v>56</v>
      </c>
      <c r="K150" t="s">
        <v>2115</v>
      </c>
      <c r="L150" t="s">
        <v>2116</v>
      </c>
    </row>
    <row r="151" spans="1:13" x14ac:dyDescent="0.25">
      <c r="A151" t="str">
        <f t="shared" si="2"/>
        <v>FV-GFS 32.02.02</v>
      </c>
      <c r="B151" t="s">
        <v>1590</v>
      </c>
      <c r="C151" t="s">
        <v>1601</v>
      </c>
      <c r="D151" t="s">
        <v>924</v>
      </c>
      <c r="E151" t="s">
        <v>925</v>
      </c>
      <c r="F151" t="s">
        <v>44</v>
      </c>
      <c r="G151" t="s">
        <v>1601</v>
      </c>
      <c r="I151" t="str">
        <f>IF(Tablev6SMART[[#This Row],[Number]]=Tablev6SMART[[#This Row],[Yes]],"Ok","ERRRROORRR")</f>
        <v>Ok</v>
      </c>
      <c r="J151" t="s">
        <v>56</v>
      </c>
      <c r="K151" t="s">
        <v>563</v>
      </c>
      <c r="L151" t="s">
        <v>886</v>
      </c>
      <c r="M151" t="s">
        <v>886</v>
      </c>
    </row>
    <row r="152" spans="1:13" x14ac:dyDescent="0.25">
      <c r="A152" t="str">
        <f t="shared" si="2"/>
        <v>FV-GFS 32.02.03</v>
      </c>
      <c r="B152" t="s">
        <v>1590</v>
      </c>
      <c r="C152" t="s">
        <v>1603</v>
      </c>
      <c r="D152" t="s">
        <v>928</v>
      </c>
      <c r="E152" t="s">
        <v>2117</v>
      </c>
      <c r="F152" t="s">
        <v>226</v>
      </c>
      <c r="G152" t="s">
        <v>1603</v>
      </c>
      <c r="I152" t="str">
        <f>IF(Tablev6SMART[[#This Row],[Number]]=Tablev6SMART[[#This Row],[Yes]],"Ok","ERRRROORRR")</f>
        <v>Ok</v>
      </c>
      <c r="J152" t="s">
        <v>56</v>
      </c>
    </row>
    <row r="153" spans="1:13" x14ac:dyDescent="0.25">
      <c r="A153" t="str">
        <f t="shared" si="2"/>
        <v>FV-GFS 32.03.01</v>
      </c>
      <c r="B153" t="s">
        <v>1605</v>
      </c>
      <c r="C153" t="s">
        <v>1606</v>
      </c>
      <c r="D153" t="s">
        <v>929</v>
      </c>
      <c r="E153" t="s">
        <v>930</v>
      </c>
      <c r="F153" t="s">
        <v>44</v>
      </c>
      <c r="G153" t="s">
        <v>1606</v>
      </c>
      <c r="I153" t="str">
        <f>IF(Tablev6SMART[[#This Row],[Number]]=Tablev6SMART[[#This Row],[Yes]],"Ok","ERRRROORRR")</f>
        <v>Ok</v>
      </c>
      <c r="J153" t="s">
        <v>204</v>
      </c>
      <c r="K153" t="s">
        <v>931</v>
      </c>
      <c r="L153" t="s">
        <v>932</v>
      </c>
    </row>
    <row r="154" spans="1:13" x14ac:dyDescent="0.25">
      <c r="A154" t="str">
        <f t="shared" si="2"/>
        <v>FV-GFS 32.04.01</v>
      </c>
      <c r="B154" t="s">
        <v>1608</v>
      </c>
      <c r="C154" t="s">
        <v>1609</v>
      </c>
      <c r="D154" t="s">
        <v>935</v>
      </c>
      <c r="E154" t="s">
        <v>936</v>
      </c>
      <c r="F154" t="s">
        <v>44</v>
      </c>
      <c r="G154" t="s">
        <v>1609</v>
      </c>
      <c r="I154" t="str">
        <f>IF(Tablev6SMART[[#This Row],[Number]]=Tablev6SMART[[#This Row],[Yes]],"Ok","ERRRROORRR")</f>
        <v>Ok</v>
      </c>
      <c r="J154" t="s">
        <v>709</v>
      </c>
      <c r="K154" t="s">
        <v>937</v>
      </c>
      <c r="L154" t="s">
        <v>886</v>
      </c>
      <c r="M154" t="s">
        <v>886</v>
      </c>
    </row>
    <row r="155" spans="1:13" x14ac:dyDescent="0.25">
      <c r="A155" t="str">
        <f t="shared" si="2"/>
        <v>FV-GFS 32.04.02</v>
      </c>
      <c r="B155" t="s">
        <v>1608</v>
      </c>
      <c r="C155" t="s">
        <v>1611</v>
      </c>
      <c r="D155" t="s">
        <v>941</v>
      </c>
      <c r="E155" t="s">
        <v>942</v>
      </c>
      <c r="F155" t="s">
        <v>44</v>
      </c>
      <c r="G155" t="s">
        <v>1611</v>
      </c>
      <c r="I155" t="str">
        <f>IF(Tablev6SMART[[#This Row],[Number]]=Tablev6SMART[[#This Row],[Yes]],"Ok","ERRRROORRR")</f>
        <v>Ok</v>
      </c>
      <c r="J155" t="s">
        <v>229</v>
      </c>
      <c r="K155" t="s">
        <v>230</v>
      </c>
      <c r="L155" t="s">
        <v>886</v>
      </c>
      <c r="M155" t="s">
        <v>886</v>
      </c>
    </row>
    <row r="156" spans="1:13" x14ac:dyDescent="0.25">
      <c r="A156" t="str">
        <f t="shared" si="2"/>
        <v>FV-GFS 32.04.03</v>
      </c>
      <c r="B156" t="s">
        <v>1608</v>
      </c>
      <c r="C156" t="s">
        <v>1613</v>
      </c>
      <c r="D156" t="s">
        <v>946</v>
      </c>
      <c r="E156" t="s">
        <v>947</v>
      </c>
      <c r="F156" t="s">
        <v>126</v>
      </c>
      <c r="G156" t="s">
        <v>1613</v>
      </c>
      <c r="I156" t="str">
        <f>IF(Tablev6SMART[[#This Row],[Number]]=Tablev6SMART[[#This Row],[Yes]],"Ok","ERRRROORRR")</f>
        <v>Ok</v>
      </c>
      <c r="J156" t="s">
        <v>229</v>
      </c>
      <c r="K156" t="s">
        <v>230</v>
      </c>
    </row>
    <row r="157" spans="1:13" x14ac:dyDescent="0.25">
      <c r="A157" t="str">
        <f t="shared" si="2"/>
        <v>FV-GFS 32.04.04</v>
      </c>
      <c r="B157" t="s">
        <v>1608</v>
      </c>
      <c r="C157" t="s">
        <v>1615</v>
      </c>
      <c r="D157" t="s">
        <v>951</v>
      </c>
      <c r="E157" t="s">
        <v>952</v>
      </c>
      <c r="F157" t="s">
        <v>126</v>
      </c>
      <c r="G157" t="s">
        <v>1615</v>
      </c>
      <c r="I157" t="str">
        <f>IF(Tablev6SMART[[#This Row],[Number]]=Tablev6SMART[[#This Row],[Yes]],"Ok","ERRRROORRR")</f>
        <v>Ok</v>
      </c>
      <c r="J157" t="s">
        <v>953</v>
      </c>
      <c r="K157" t="s">
        <v>954</v>
      </c>
    </row>
    <row r="158" spans="1:13" x14ac:dyDescent="0.25">
      <c r="A158" t="str">
        <f t="shared" si="2"/>
        <v>FV-GFS 32.04.05</v>
      </c>
      <c r="B158" t="s">
        <v>1608</v>
      </c>
      <c r="C158" t="s">
        <v>1617</v>
      </c>
      <c r="D158" t="s">
        <v>958</v>
      </c>
      <c r="E158" t="s">
        <v>959</v>
      </c>
      <c r="F158" t="s">
        <v>126</v>
      </c>
      <c r="G158" t="s">
        <v>1617</v>
      </c>
      <c r="I158" t="str">
        <f>IF(Tablev6SMART[[#This Row],[Number]]=Tablev6SMART[[#This Row],[Yes]],"Ok","ERRRROORRR")</f>
        <v>Ok</v>
      </c>
      <c r="J158" t="s">
        <v>217</v>
      </c>
      <c r="K158" t="s">
        <v>2118</v>
      </c>
      <c r="L158" t="s">
        <v>960</v>
      </c>
    </row>
    <row r="159" spans="1:13" x14ac:dyDescent="0.25">
      <c r="A159" t="str">
        <f t="shared" si="2"/>
        <v>FV-GFS 32.04.06</v>
      </c>
      <c r="B159" t="s">
        <v>1608</v>
      </c>
      <c r="C159" t="s">
        <v>1619</v>
      </c>
      <c r="D159" t="s">
        <v>964</v>
      </c>
      <c r="E159" t="s">
        <v>965</v>
      </c>
      <c r="F159" t="s">
        <v>44</v>
      </c>
      <c r="G159" t="s">
        <v>1619</v>
      </c>
      <c r="I159" t="str">
        <f>IF(Tablev6SMART[[#This Row],[Number]]=Tablev6SMART[[#This Row],[Yes]],"Ok","ERRRROORRR")</f>
        <v>Ok</v>
      </c>
      <c r="J159" t="s">
        <v>966</v>
      </c>
      <c r="K159" t="s">
        <v>967</v>
      </c>
      <c r="L159" t="s">
        <v>968</v>
      </c>
    </row>
    <row r="160" spans="1:13" x14ac:dyDescent="0.25">
      <c r="A160" t="str">
        <f t="shared" si="2"/>
        <v>FV-GFS 32.05.01</v>
      </c>
      <c r="B160" t="s">
        <v>1621</v>
      </c>
      <c r="C160" t="s">
        <v>1622</v>
      </c>
      <c r="D160" t="s">
        <v>972</v>
      </c>
      <c r="E160" t="s">
        <v>973</v>
      </c>
      <c r="F160" t="s">
        <v>126</v>
      </c>
      <c r="G160" t="s">
        <v>1622</v>
      </c>
      <c r="I160" t="str">
        <f>IF(Tablev6SMART[[#This Row],[Number]]=Tablev6SMART[[#This Row],[Yes]],"Ok","ERRRROORRR")</f>
        <v>Ok</v>
      </c>
      <c r="J160" t="s">
        <v>953</v>
      </c>
      <c r="K160" t="s">
        <v>2119</v>
      </c>
    </row>
    <row r="161" spans="1:13" x14ac:dyDescent="0.25">
      <c r="A161" t="str">
        <f t="shared" si="2"/>
        <v>FV-GFS 32.06.01</v>
      </c>
      <c r="B161" t="s">
        <v>1624</v>
      </c>
      <c r="C161" t="s">
        <v>1625</v>
      </c>
      <c r="D161" t="s">
        <v>977</v>
      </c>
      <c r="E161" t="s">
        <v>978</v>
      </c>
      <c r="F161" t="s">
        <v>126</v>
      </c>
      <c r="G161" t="s">
        <v>1625</v>
      </c>
      <c r="I161" t="str">
        <f>IF(Tablev6SMART[[#This Row],[Number]]=Tablev6SMART[[#This Row],[Yes]],"Ok","ERRRROORRR")</f>
        <v>Ok</v>
      </c>
      <c r="J161" t="s">
        <v>966</v>
      </c>
      <c r="K161" t="s">
        <v>979</v>
      </c>
    </row>
    <row r="162" spans="1:13" x14ac:dyDescent="0.25">
      <c r="A162" t="str">
        <f t="shared" si="2"/>
        <v>FV-GFS 32.07.01</v>
      </c>
      <c r="B162" t="s">
        <v>1627</v>
      </c>
      <c r="C162" t="s">
        <v>1628</v>
      </c>
      <c r="D162" t="s">
        <v>983</v>
      </c>
      <c r="E162" t="s">
        <v>984</v>
      </c>
      <c r="F162" t="s">
        <v>44</v>
      </c>
      <c r="G162" t="s">
        <v>1628</v>
      </c>
      <c r="I162" t="str">
        <f>IF(Tablev6SMART[[#This Row],[Number]]=Tablev6SMART[[#This Row],[Yes]],"Ok","ERRRROORRR")</f>
        <v>Ok</v>
      </c>
      <c r="J162" t="s">
        <v>204</v>
      </c>
      <c r="K162" t="s">
        <v>985</v>
      </c>
      <c r="L162" t="s">
        <v>986</v>
      </c>
    </row>
    <row r="163" spans="1:13" x14ac:dyDescent="0.25">
      <c r="A163" t="str">
        <f t="shared" si="2"/>
        <v>FV-GFS 32.07.02</v>
      </c>
      <c r="B163" t="s">
        <v>1627</v>
      </c>
      <c r="C163" t="s">
        <v>1631</v>
      </c>
      <c r="D163" t="s">
        <v>991</v>
      </c>
      <c r="E163" t="s">
        <v>2120</v>
      </c>
      <c r="F163" t="s">
        <v>44</v>
      </c>
      <c r="G163" t="s">
        <v>1631</v>
      </c>
      <c r="I163" t="str">
        <f>IF(Tablev6SMART[[#This Row],[Number]]=Tablev6SMART[[#This Row],[Yes]],"Ok","ERRRROORRR")</f>
        <v>Ok</v>
      </c>
      <c r="J163" t="s">
        <v>204</v>
      </c>
      <c r="K163" t="s">
        <v>2121</v>
      </c>
      <c r="L163" t="s">
        <v>2122</v>
      </c>
    </row>
    <row r="164" spans="1:13" x14ac:dyDescent="0.25">
      <c r="A164" t="str">
        <f t="shared" si="2"/>
        <v>FV-GFS 32.07.03</v>
      </c>
      <c r="B164" t="s">
        <v>1627</v>
      </c>
      <c r="C164" t="s">
        <v>1635</v>
      </c>
      <c r="D164" t="s">
        <v>998</v>
      </c>
      <c r="E164" t="s">
        <v>999</v>
      </c>
      <c r="F164" t="s">
        <v>44</v>
      </c>
      <c r="G164" t="s">
        <v>1635</v>
      </c>
      <c r="I164" t="str">
        <f>IF(Tablev6SMART[[#This Row],[Number]]=Tablev6SMART[[#This Row],[Yes]],"Ok","ERRRROORRR")</f>
        <v>Ok</v>
      </c>
      <c r="J164" t="s">
        <v>56</v>
      </c>
      <c r="K164" t="s">
        <v>583</v>
      </c>
      <c r="L164" t="s">
        <v>886</v>
      </c>
    </row>
    <row r="165" spans="1:13" x14ac:dyDescent="0.25">
      <c r="A165" t="str">
        <f t="shared" si="2"/>
        <v>FV-GFS 32.07.04</v>
      </c>
      <c r="B165" t="s">
        <v>1627</v>
      </c>
      <c r="C165" t="s">
        <v>1638</v>
      </c>
      <c r="D165" t="s">
        <v>1003</v>
      </c>
      <c r="E165" t="s">
        <v>1004</v>
      </c>
      <c r="F165" t="s">
        <v>44</v>
      </c>
      <c r="G165" t="s">
        <v>1638</v>
      </c>
      <c r="I165" t="str">
        <f>IF(Tablev6SMART[[#This Row],[Number]]=Tablev6SMART[[#This Row],[Yes]],"Ok","ERRRROORRR")</f>
        <v>Ok</v>
      </c>
      <c r="J165" t="s">
        <v>204</v>
      </c>
      <c r="K165" t="s">
        <v>583</v>
      </c>
      <c r="L165" t="s">
        <v>1005</v>
      </c>
    </row>
    <row r="166" spans="1:13" x14ac:dyDescent="0.25">
      <c r="A166" t="str">
        <f t="shared" si="2"/>
        <v>FV-GFS 32.07.05</v>
      </c>
      <c r="B166" t="s">
        <v>1627</v>
      </c>
      <c r="C166" t="s">
        <v>1640</v>
      </c>
      <c r="D166" t="s">
        <v>1006</v>
      </c>
      <c r="E166" t="s">
        <v>1007</v>
      </c>
      <c r="F166" t="s">
        <v>44</v>
      </c>
      <c r="G166" t="s">
        <v>1640</v>
      </c>
      <c r="I166" t="str">
        <f>IF(Tablev6SMART[[#This Row],[Number]]=Tablev6SMART[[#This Row],[Yes]],"Ok","ERRRROORRR")</f>
        <v>Ok</v>
      </c>
      <c r="J166" t="s">
        <v>56</v>
      </c>
      <c r="K166" t="s">
        <v>583</v>
      </c>
      <c r="L166" t="s">
        <v>47</v>
      </c>
    </row>
    <row r="167" spans="1:13" x14ac:dyDescent="0.25">
      <c r="A167" t="str">
        <f t="shared" si="2"/>
        <v>FV-GFS 32.08.01</v>
      </c>
      <c r="B167" t="s">
        <v>1643</v>
      </c>
      <c r="C167" t="s">
        <v>1644</v>
      </c>
      <c r="D167" t="s">
        <v>1011</v>
      </c>
      <c r="E167" t="s">
        <v>1012</v>
      </c>
      <c r="F167" t="s">
        <v>126</v>
      </c>
      <c r="G167" t="s">
        <v>1644</v>
      </c>
      <c r="I167" t="str">
        <f>IF(Tablev6SMART[[#This Row],[Number]]=Tablev6SMART[[#This Row],[Yes]],"Ok","ERRRROORRR")</f>
        <v>Ok</v>
      </c>
      <c r="J167" t="s">
        <v>623</v>
      </c>
      <c r="K167" t="s">
        <v>2123</v>
      </c>
      <c r="L167" t="s">
        <v>2124</v>
      </c>
    </row>
    <row r="168" spans="1:13" x14ac:dyDescent="0.25">
      <c r="A168" t="str">
        <f t="shared" si="2"/>
        <v>FV-GFS 32.09.01</v>
      </c>
      <c r="B168" t="s">
        <v>1646</v>
      </c>
      <c r="C168" t="s">
        <v>1647</v>
      </c>
      <c r="D168" t="s">
        <v>1015</v>
      </c>
      <c r="E168" t="s">
        <v>1016</v>
      </c>
      <c r="F168" t="s">
        <v>44</v>
      </c>
      <c r="G168" t="s">
        <v>1647</v>
      </c>
      <c r="I168" t="str">
        <f>IF(Tablev6SMART[[#This Row],[Number]]=Tablev6SMART[[#This Row],[Yes]],"Ok","ERRRROORRR")</f>
        <v>Ok</v>
      </c>
      <c r="J168" t="s">
        <v>240</v>
      </c>
      <c r="K168" t="s">
        <v>2125</v>
      </c>
      <c r="L168" t="s">
        <v>1017</v>
      </c>
    </row>
    <row r="169" spans="1:13" x14ac:dyDescent="0.25">
      <c r="A169" t="str">
        <f t="shared" si="2"/>
        <v>FV-GFS 32.09.02</v>
      </c>
      <c r="B169" t="s">
        <v>1646</v>
      </c>
      <c r="C169" t="s">
        <v>1654</v>
      </c>
      <c r="D169" t="s">
        <v>1031</v>
      </c>
      <c r="E169" t="s">
        <v>1032</v>
      </c>
      <c r="F169" t="s">
        <v>126</v>
      </c>
      <c r="G169" t="s">
        <v>1654</v>
      </c>
      <c r="I169" t="str">
        <f>IF(Tablev6SMART[[#This Row],[Number]]=Tablev6SMART[[#This Row],[Yes]],"Ok","ERRRROORRR")</f>
        <v>Ok</v>
      </c>
      <c r="J169" t="s">
        <v>229</v>
      </c>
      <c r="K169" t="s">
        <v>230</v>
      </c>
    </row>
    <row r="170" spans="1:13" x14ac:dyDescent="0.25">
      <c r="A170" t="str">
        <f t="shared" si="2"/>
        <v>FV-GFS 32.09.03</v>
      </c>
      <c r="B170" t="s">
        <v>1646</v>
      </c>
      <c r="C170" t="s">
        <v>1656</v>
      </c>
      <c r="D170" t="s">
        <v>1035</v>
      </c>
      <c r="E170" t="s">
        <v>1036</v>
      </c>
      <c r="F170" t="s">
        <v>126</v>
      </c>
      <c r="G170" t="s">
        <v>1656</v>
      </c>
      <c r="I170" t="str">
        <f>IF(Tablev6SMART[[#This Row],[Number]]=Tablev6SMART[[#This Row],[Yes]],"Ok","ERRRROORRR")</f>
        <v>Ok</v>
      </c>
      <c r="J170" t="s">
        <v>229</v>
      </c>
      <c r="K170" t="s">
        <v>230</v>
      </c>
    </row>
    <row r="171" spans="1:13" x14ac:dyDescent="0.25">
      <c r="A171" t="str">
        <f t="shared" si="2"/>
        <v>FV-GFS 32.09.04</v>
      </c>
      <c r="B171" t="s">
        <v>1646</v>
      </c>
      <c r="C171" t="s">
        <v>1658</v>
      </c>
      <c r="D171" t="s">
        <v>1040</v>
      </c>
      <c r="E171" t="s">
        <v>1041</v>
      </c>
      <c r="F171" t="s">
        <v>126</v>
      </c>
      <c r="G171" t="s">
        <v>1658</v>
      </c>
      <c r="I171" t="str">
        <f>IF(Tablev6SMART[[#This Row],[Number]]=Tablev6SMART[[#This Row],[Yes]],"Ok","ERRRROORRR")</f>
        <v>Ok</v>
      </c>
      <c r="J171" t="s">
        <v>229</v>
      </c>
      <c r="K171" t="s">
        <v>230</v>
      </c>
    </row>
    <row r="172" spans="1:13" x14ac:dyDescent="0.25">
      <c r="A172" t="str">
        <f t="shared" si="2"/>
        <v>FV-GFS 32.09.05</v>
      </c>
      <c r="B172" t="s">
        <v>1646</v>
      </c>
      <c r="C172" t="s">
        <v>1660</v>
      </c>
      <c r="D172" t="s">
        <v>1044</v>
      </c>
      <c r="E172" t="s">
        <v>1045</v>
      </c>
      <c r="F172" t="s">
        <v>126</v>
      </c>
      <c r="G172" t="s">
        <v>1660</v>
      </c>
      <c r="I172" t="str">
        <f>IF(Tablev6SMART[[#This Row],[Number]]=Tablev6SMART[[#This Row],[Yes]],"Ok","ERRRROORRR")</f>
        <v>Ok</v>
      </c>
      <c r="J172" t="s">
        <v>229</v>
      </c>
      <c r="K172" t="s">
        <v>230</v>
      </c>
    </row>
    <row r="173" spans="1:13" x14ac:dyDescent="0.25">
      <c r="A173" t="str">
        <f t="shared" si="2"/>
        <v>FV-GFS 32.09.06</v>
      </c>
      <c r="B173" t="s">
        <v>1646</v>
      </c>
      <c r="C173" t="s">
        <v>1662</v>
      </c>
      <c r="D173" t="s">
        <v>1048</v>
      </c>
      <c r="E173" t="s">
        <v>1049</v>
      </c>
      <c r="F173" t="s">
        <v>126</v>
      </c>
      <c r="G173" t="s">
        <v>1662</v>
      </c>
      <c r="I173" t="str">
        <f>IF(Tablev6SMART[[#This Row],[Number]]=Tablev6SMART[[#This Row],[Yes]],"Ok","ERRRROORRR")</f>
        <v>Ok</v>
      </c>
      <c r="J173" t="s">
        <v>229</v>
      </c>
      <c r="K173" t="s">
        <v>230</v>
      </c>
    </row>
    <row r="174" spans="1:13" x14ac:dyDescent="0.25">
      <c r="A174" t="str">
        <f t="shared" si="2"/>
        <v>FV-GFS 32.10.01</v>
      </c>
      <c r="B174" t="s">
        <v>1666</v>
      </c>
      <c r="C174" t="s">
        <v>1667</v>
      </c>
      <c r="D174" t="s">
        <v>1057</v>
      </c>
      <c r="E174" t="s">
        <v>1058</v>
      </c>
      <c r="F174" t="s">
        <v>126</v>
      </c>
      <c r="G174" t="s">
        <v>1667</v>
      </c>
      <c r="I174" t="str">
        <f>IF(Tablev6SMART[[#This Row],[Number]]=Tablev6SMART[[#This Row],[Yes]],"Ok","ERRRROORRR")</f>
        <v>Ok</v>
      </c>
      <c r="J174" t="s">
        <v>153</v>
      </c>
      <c r="K174" t="s">
        <v>2126</v>
      </c>
      <c r="M174" t="s">
        <v>392</v>
      </c>
    </row>
    <row r="175" spans="1:13" x14ac:dyDescent="0.25">
      <c r="A175" t="str">
        <f t="shared" si="2"/>
        <v>FV-GFS 32.10.02</v>
      </c>
      <c r="B175" t="s">
        <v>1666</v>
      </c>
      <c r="C175" t="s">
        <v>1669</v>
      </c>
      <c r="D175" t="s">
        <v>1062</v>
      </c>
      <c r="E175" t="s">
        <v>1063</v>
      </c>
      <c r="F175" t="s">
        <v>44</v>
      </c>
      <c r="G175" t="s">
        <v>1669</v>
      </c>
      <c r="I175" t="str">
        <f>IF(Tablev6SMART[[#This Row],[Number]]=Tablev6SMART[[#This Row],[Yes]],"Ok","ERRRROORRR")</f>
        <v>Ok</v>
      </c>
      <c r="J175" t="s">
        <v>1064</v>
      </c>
      <c r="K175" t="s">
        <v>2127</v>
      </c>
      <c r="L175" t="s">
        <v>886</v>
      </c>
      <c r="M175" t="s">
        <v>886</v>
      </c>
    </row>
    <row r="176" spans="1:13" x14ac:dyDescent="0.25">
      <c r="A176" t="str">
        <f t="shared" si="2"/>
        <v>FV-GFS 32.10.03</v>
      </c>
      <c r="B176" t="s">
        <v>1666</v>
      </c>
      <c r="C176" t="s">
        <v>1671</v>
      </c>
      <c r="D176" t="s">
        <v>1068</v>
      </c>
      <c r="E176" t="s">
        <v>1069</v>
      </c>
      <c r="F176" t="s">
        <v>126</v>
      </c>
      <c r="G176" t="s">
        <v>1671</v>
      </c>
      <c r="I176" t="str">
        <f>IF(Tablev6SMART[[#This Row],[Number]]=Tablev6SMART[[#This Row],[Yes]],"Ok","ERRRROORRR")</f>
        <v>Ok</v>
      </c>
      <c r="J176" t="s">
        <v>229</v>
      </c>
      <c r="K176" t="s">
        <v>230</v>
      </c>
    </row>
    <row r="177" spans="1:13" x14ac:dyDescent="0.25">
      <c r="A177" t="str">
        <f t="shared" si="2"/>
        <v>FV-GFS 32.10.04</v>
      </c>
      <c r="B177" t="s">
        <v>1666</v>
      </c>
      <c r="C177" t="s">
        <v>1673</v>
      </c>
      <c r="D177" t="s">
        <v>1073</v>
      </c>
      <c r="E177" t="s">
        <v>1074</v>
      </c>
      <c r="F177" t="s">
        <v>126</v>
      </c>
      <c r="G177" t="s">
        <v>1673</v>
      </c>
      <c r="I177" t="str">
        <f>IF(Tablev6SMART[[#This Row],[Number]]=Tablev6SMART[[#This Row],[Yes]],"Ok","ERRRROORRR")</f>
        <v>Ok</v>
      </c>
      <c r="J177" t="s">
        <v>229</v>
      </c>
      <c r="K177" t="s">
        <v>230</v>
      </c>
    </row>
    <row r="178" spans="1:13" x14ac:dyDescent="0.25">
      <c r="A178" t="str">
        <f t="shared" si="2"/>
        <v>FV-GFS 32.10.05</v>
      </c>
      <c r="B178" t="s">
        <v>1666</v>
      </c>
      <c r="C178" t="s">
        <v>1675</v>
      </c>
      <c r="D178" t="s">
        <v>1078</v>
      </c>
      <c r="E178" t="s">
        <v>1079</v>
      </c>
      <c r="F178" t="s">
        <v>126</v>
      </c>
      <c r="G178" t="s">
        <v>1675</v>
      </c>
      <c r="I178" t="str">
        <f>IF(Tablev6SMART[[#This Row],[Number]]=Tablev6SMART[[#This Row],[Yes]],"Ok","ERRRROORRR")</f>
        <v>Ok</v>
      </c>
      <c r="J178" t="s">
        <v>709</v>
      </c>
      <c r="K178" t="s">
        <v>1080</v>
      </c>
    </row>
    <row r="179" spans="1:13" x14ac:dyDescent="0.25">
      <c r="A179" t="str">
        <f t="shared" si="2"/>
        <v>FV-GFS 32.10.06</v>
      </c>
      <c r="B179" t="s">
        <v>1666</v>
      </c>
      <c r="C179" t="s">
        <v>1677</v>
      </c>
      <c r="D179" t="s">
        <v>1084</v>
      </c>
      <c r="E179" t="s">
        <v>1085</v>
      </c>
      <c r="F179" t="s">
        <v>44</v>
      </c>
      <c r="G179" t="s">
        <v>1677</v>
      </c>
      <c r="I179" t="str">
        <f>IF(Tablev6SMART[[#This Row],[Number]]=Tablev6SMART[[#This Row],[Yes]],"Ok","ERRRROORRR")</f>
        <v>Ok</v>
      </c>
      <c r="J179" t="s">
        <v>1086</v>
      </c>
      <c r="K179" t="s">
        <v>1087</v>
      </c>
      <c r="L179" t="s">
        <v>47</v>
      </c>
    </row>
    <row r="180" spans="1:13" x14ac:dyDescent="0.25">
      <c r="A180" t="str">
        <f t="shared" si="2"/>
        <v>FV-GFS 32.11.01</v>
      </c>
      <c r="B180" t="s">
        <v>1679</v>
      </c>
      <c r="C180" t="s">
        <v>1680</v>
      </c>
      <c r="D180" t="s">
        <v>1091</v>
      </c>
      <c r="E180" t="s">
        <v>1092</v>
      </c>
      <c r="F180" t="s">
        <v>44</v>
      </c>
      <c r="G180" t="s">
        <v>1680</v>
      </c>
      <c r="I180" t="str">
        <f>IF(Tablev6SMART[[#This Row],[Number]]=Tablev6SMART[[#This Row],[Yes]],"Ok","ERRRROORRR")</f>
        <v>Ok</v>
      </c>
      <c r="J180" t="s">
        <v>204</v>
      </c>
      <c r="K180" t="s">
        <v>2128</v>
      </c>
      <c r="L180" t="s">
        <v>1093</v>
      </c>
    </row>
    <row r="181" spans="1:13" x14ac:dyDescent="0.25">
      <c r="A181" t="str">
        <f t="shared" si="2"/>
        <v>FV-GFS 33.01.01</v>
      </c>
      <c r="B181" t="s">
        <v>1682</v>
      </c>
      <c r="C181" t="s">
        <v>1683</v>
      </c>
      <c r="D181" t="s">
        <v>1097</v>
      </c>
      <c r="E181" t="s">
        <v>1098</v>
      </c>
      <c r="F181" t="s">
        <v>44</v>
      </c>
      <c r="G181" t="s">
        <v>1683</v>
      </c>
      <c r="I181" t="str">
        <f>IF(Tablev6SMART[[#This Row],[Number]]=Tablev6SMART[[#This Row],[Yes]],"Ok","ERRRROORRR")</f>
        <v>Ok</v>
      </c>
      <c r="J181" t="s">
        <v>296</v>
      </c>
      <c r="K181" t="s">
        <v>1099</v>
      </c>
      <c r="L181" t="s">
        <v>1100</v>
      </c>
    </row>
    <row r="182" spans="1:13" x14ac:dyDescent="0.25">
      <c r="A182" t="str">
        <f t="shared" si="2"/>
        <v>FV-GFS 33.01.02</v>
      </c>
      <c r="B182" t="s">
        <v>1682</v>
      </c>
      <c r="C182" t="s">
        <v>1686</v>
      </c>
      <c r="D182" t="s">
        <v>1104</v>
      </c>
      <c r="E182" t="s">
        <v>1105</v>
      </c>
      <c r="F182" t="s">
        <v>44</v>
      </c>
      <c r="G182" t="s">
        <v>1686</v>
      </c>
      <c r="I182" t="str">
        <f>IF(Tablev6SMART[[#This Row],[Number]]=Tablev6SMART[[#This Row],[Yes]],"Ok","ERRRROORRR")</f>
        <v>Ok</v>
      </c>
      <c r="J182" t="s">
        <v>595</v>
      </c>
      <c r="K182" t="s">
        <v>1106</v>
      </c>
      <c r="L182" t="s">
        <v>1107</v>
      </c>
    </row>
    <row r="183" spans="1:13" x14ac:dyDescent="0.25">
      <c r="A183" t="str">
        <f t="shared" si="2"/>
        <v>FV-GFS 33.01.03</v>
      </c>
      <c r="B183" t="s">
        <v>1682</v>
      </c>
      <c r="C183" t="s">
        <v>1688</v>
      </c>
      <c r="D183" t="s">
        <v>1111</v>
      </c>
      <c r="E183" t="s">
        <v>1112</v>
      </c>
      <c r="F183" t="s">
        <v>126</v>
      </c>
      <c r="G183" t="s">
        <v>1688</v>
      </c>
      <c r="I183" t="str">
        <f>IF(Tablev6SMART[[#This Row],[Number]]=Tablev6SMART[[#This Row],[Yes]],"Ok","ERRRROORRR")</f>
        <v>Ok</v>
      </c>
      <c r="J183" t="s">
        <v>595</v>
      </c>
      <c r="K183" t="s">
        <v>1113</v>
      </c>
      <c r="L183" t="s">
        <v>1114</v>
      </c>
    </row>
    <row r="184" spans="1:13" x14ac:dyDescent="0.25">
      <c r="A184" t="str">
        <f t="shared" si="2"/>
        <v>FV-GFS 33.01.04</v>
      </c>
      <c r="B184" t="s">
        <v>1682</v>
      </c>
      <c r="C184" t="s">
        <v>1690</v>
      </c>
      <c r="D184" t="s">
        <v>1118</v>
      </c>
      <c r="E184" t="s">
        <v>2129</v>
      </c>
      <c r="F184" t="s">
        <v>44</v>
      </c>
      <c r="G184" t="s">
        <v>1690</v>
      </c>
      <c r="I184" t="str">
        <f>IF(Tablev6SMART[[#This Row],[Number]]=Tablev6SMART[[#This Row],[Yes]],"Ok","ERRRROORRR")</f>
        <v>Ok</v>
      </c>
      <c r="J184" t="s">
        <v>1119</v>
      </c>
      <c r="K184" t="s">
        <v>1120</v>
      </c>
      <c r="L184" t="s">
        <v>51</v>
      </c>
      <c r="M184" t="s">
        <v>51</v>
      </c>
    </row>
    <row r="185" spans="1:13" x14ac:dyDescent="0.25">
      <c r="A185" t="str">
        <f t="shared" si="2"/>
        <v>FV-GFS 33.02.01</v>
      </c>
      <c r="B185" t="s">
        <v>1694</v>
      </c>
      <c r="C185" t="s">
        <v>1695</v>
      </c>
      <c r="D185" t="s">
        <v>1128</v>
      </c>
      <c r="E185" t="s">
        <v>1129</v>
      </c>
      <c r="F185" t="s">
        <v>44</v>
      </c>
      <c r="G185" t="s">
        <v>1695</v>
      </c>
      <c r="I185" t="str">
        <f>IF(Tablev6SMART[[#This Row],[Number]]=Tablev6SMART[[#This Row],[Yes]],"Ok","ERRRROORRR")</f>
        <v>Ok</v>
      </c>
      <c r="J185" t="s">
        <v>229</v>
      </c>
      <c r="K185" t="s">
        <v>230</v>
      </c>
      <c r="L185" t="s">
        <v>51</v>
      </c>
      <c r="M185" t="s">
        <v>51</v>
      </c>
    </row>
    <row r="186" spans="1:13" x14ac:dyDescent="0.25">
      <c r="A186" t="str">
        <f t="shared" si="2"/>
        <v>FV-GFS 33.02.02</v>
      </c>
      <c r="B186" t="s">
        <v>1694</v>
      </c>
      <c r="C186" t="s">
        <v>1697</v>
      </c>
      <c r="D186" t="s">
        <v>2130</v>
      </c>
      <c r="E186" t="s">
        <v>2131</v>
      </c>
      <c r="F186" t="s">
        <v>44</v>
      </c>
      <c r="G186" t="s">
        <v>1697</v>
      </c>
      <c r="I186" t="str">
        <f>IF(Tablev6SMART[[#This Row],[Number]]=Tablev6SMART[[#This Row],[Yes]],"Ok","ERRRROORRR")</f>
        <v>Ok</v>
      </c>
      <c r="J186" t="s">
        <v>196</v>
      </c>
      <c r="K186" t="s">
        <v>1133</v>
      </c>
      <c r="L186" t="s">
        <v>47</v>
      </c>
    </row>
    <row r="187" spans="1:13" x14ac:dyDescent="0.25">
      <c r="A187" t="str">
        <f t="shared" si="2"/>
        <v>FV-GFS 33.03.01</v>
      </c>
      <c r="B187" t="s">
        <v>1699</v>
      </c>
      <c r="C187" t="s">
        <v>1700</v>
      </c>
      <c r="D187" t="s">
        <v>1137</v>
      </c>
      <c r="E187" t="s">
        <v>1138</v>
      </c>
      <c r="F187" t="s">
        <v>126</v>
      </c>
      <c r="G187" t="s">
        <v>1700</v>
      </c>
      <c r="I187" t="str">
        <f>IF(Tablev6SMART[[#This Row],[Number]]=Tablev6SMART[[#This Row],[Yes]],"Ok","ERRRROORRR")</f>
        <v>Ok</v>
      </c>
      <c r="J187" t="s">
        <v>240</v>
      </c>
      <c r="K187" t="s">
        <v>1139</v>
      </c>
      <c r="L187" t="s">
        <v>2132</v>
      </c>
    </row>
    <row r="188" spans="1:13" x14ac:dyDescent="0.25">
      <c r="A188" t="str">
        <f t="shared" si="2"/>
        <v>FV-GFS 33.04.01</v>
      </c>
      <c r="B188" t="s">
        <v>1702</v>
      </c>
      <c r="C188" t="s">
        <v>1703</v>
      </c>
      <c r="D188" t="s">
        <v>1143</v>
      </c>
      <c r="E188" t="s">
        <v>1144</v>
      </c>
      <c r="F188" t="s">
        <v>44</v>
      </c>
      <c r="G188" t="s">
        <v>1703</v>
      </c>
      <c r="I188" t="str">
        <f>IF(Tablev6SMART[[#This Row],[Number]]=Tablev6SMART[[#This Row],[Yes]],"Ok","ERRRROORRR")</f>
        <v>Ok</v>
      </c>
      <c r="J188" t="s">
        <v>595</v>
      </c>
      <c r="K188" t="s">
        <v>1145</v>
      </c>
      <c r="L188" t="s">
        <v>1146</v>
      </c>
    </row>
    <row r="189" spans="1:13" x14ac:dyDescent="0.25">
      <c r="A189" t="str">
        <f t="shared" si="2"/>
        <v>FV-GFS 33.04.02</v>
      </c>
      <c r="B189" t="s">
        <v>1702</v>
      </c>
      <c r="C189" t="s">
        <v>1706</v>
      </c>
      <c r="D189" t="s">
        <v>1153</v>
      </c>
      <c r="E189" t="s">
        <v>1154</v>
      </c>
      <c r="F189" t="s">
        <v>44</v>
      </c>
      <c r="G189" t="s">
        <v>1706</v>
      </c>
      <c r="I189" t="str">
        <f>IF(Tablev6SMART[[#This Row],[Number]]=Tablev6SMART[[#This Row],[Yes]],"Ok","ERRRROORRR")</f>
        <v>Ok</v>
      </c>
      <c r="J189" t="s">
        <v>56</v>
      </c>
      <c r="K189" t="s">
        <v>563</v>
      </c>
      <c r="L189" t="s">
        <v>51</v>
      </c>
      <c r="M189" t="s">
        <v>51</v>
      </c>
    </row>
    <row r="190" spans="1:13" x14ac:dyDescent="0.25">
      <c r="A190" t="str">
        <f t="shared" si="2"/>
        <v>FV-GFS 33.05.01</v>
      </c>
      <c r="B190" t="s">
        <v>1708</v>
      </c>
      <c r="C190" t="s">
        <v>1709</v>
      </c>
      <c r="D190" t="s">
        <v>1158</v>
      </c>
      <c r="E190" t="s">
        <v>2133</v>
      </c>
      <c r="F190" t="s">
        <v>126</v>
      </c>
      <c r="G190" t="s">
        <v>1709</v>
      </c>
      <c r="I190" t="str">
        <f>IF(Tablev6SMART[[#This Row],[Number]]=Tablev6SMART[[#This Row],[Yes]],"Ok","ERRRROORRR")</f>
        <v>Ok</v>
      </c>
      <c r="J190" t="s">
        <v>217</v>
      </c>
      <c r="K190" t="s">
        <v>2134</v>
      </c>
      <c r="L190" t="s">
        <v>2135</v>
      </c>
    </row>
    <row r="191" spans="1:13" x14ac:dyDescent="0.25">
      <c r="A191" t="str">
        <f t="shared" si="2"/>
        <v>FV-GFS 33.06.01</v>
      </c>
      <c r="B191" t="s">
        <v>1711</v>
      </c>
      <c r="C191" t="s">
        <v>1712</v>
      </c>
      <c r="D191" t="s">
        <v>1161</v>
      </c>
      <c r="E191" t="s">
        <v>2136</v>
      </c>
      <c r="F191" t="s">
        <v>126</v>
      </c>
      <c r="G191" t="s">
        <v>1712</v>
      </c>
      <c r="I191" t="str">
        <f>IF(Tablev6SMART[[#This Row],[Number]]=Tablev6SMART[[#This Row],[Yes]],"Ok","ERRRROORRR")</f>
        <v>Ok</v>
      </c>
      <c r="J191" t="s">
        <v>104</v>
      </c>
      <c r="K191" t="s">
        <v>2137</v>
      </c>
      <c r="L191" t="s">
        <v>1162</v>
      </c>
    </row>
    <row r="194" spans="6:8" x14ac:dyDescent="0.25">
      <c r="F194" t="s">
        <v>2840</v>
      </c>
      <c r="H194">
        <f>COUNTIF(Tablev6SMART[Level],"Major Must")</f>
        <v>103</v>
      </c>
    </row>
    <row r="195" spans="6:8" x14ac:dyDescent="0.25">
      <c r="F195" t="s">
        <v>2841</v>
      </c>
      <c r="H195">
        <f>COUNTIF(Tablev6SMART[Level],"Minor Must")</f>
        <v>67</v>
      </c>
    </row>
    <row r="196" spans="6:8" x14ac:dyDescent="0.25">
      <c r="F196" t="s">
        <v>226</v>
      </c>
      <c r="H196">
        <f>COUNTIF(Tablev6SMART[Level],"Recom.")</f>
        <v>20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F2EE-D052-456C-B274-75E66480B557}">
  <sheetPr codeName="Sheet8"/>
  <dimension ref="A1:AM258"/>
  <sheetViews>
    <sheetView topLeftCell="P1" workbookViewId="0">
      <selection activeCell="AA29" sqref="AA29"/>
    </sheetView>
  </sheetViews>
  <sheetFormatPr defaultRowHeight="15" x14ac:dyDescent="0.25"/>
  <cols>
    <col min="1" max="1" width="10" customWidth="1"/>
    <col min="2" max="2" width="9.85546875" customWidth="1"/>
    <col min="3" max="4" width="9.42578125" customWidth="1"/>
    <col min="6" max="6" width="9.7109375" customWidth="1"/>
    <col min="11" max="11" width="9.85546875" customWidth="1"/>
    <col min="12" max="12" width="13.85546875" customWidth="1"/>
    <col min="13" max="13" width="10.140625" customWidth="1"/>
    <col min="14" max="14" width="26.42578125" customWidth="1"/>
    <col min="15" max="15" width="42.42578125" customWidth="1"/>
    <col min="16" max="16" width="66.5703125" customWidth="1"/>
    <col min="18" max="18" width="13" customWidth="1"/>
    <col min="19" max="19" width="11" customWidth="1"/>
    <col min="21" max="21" width="11.42578125" customWidth="1"/>
    <col min="22" max="22" width="11.28515625" customWidth="1"/>
    <col min="23" max="24" width="10.85546875" customWidth="1"/>
    <col min="26" max="26" width="11.140625" customWidth="1"/>
    <col min="30" max="30" width="9.28515625" customWidth="1"/>
    <col min="31" max="31" width="11.28515625" customWidth="1"/>
    <col min="32" max="32" width="15.28515625" customWidth="1"/>
    <col min="33" max="33" width="11.5703125" customWidth="1"/>
    <col min="34" max="34" width="27.85546875" customWidth="1"/>
    <col min="35" max="35" width="43.42578125" customWidth="1"/>
    <col min="36" max="36" width="67.5703125" customWidth="1"/>
    <col min="37" max="37" width="10.5703125" customWidth="1"/>
    <col min="38" max="38" width="14.42578125" customWidth="1"/>
    <col min="39" max="39" width="12.42578125" customWidth="1"/>
  </cols>
  <sheetData>
    <row r="1" spans="1:39" x14ac:dyDescent="0.25">
      <c r="A1" t="s">
        <v>26</v>
      </c>
      <c r="B1" t="s">
        <v>27</v>
      </c>
      <c r="C1" t="s">
        <v>28</v>
      </c>
      <c r="D1" t="s">
        <v>29</v>
      </c>
      <c r="E1" t="s">
        <v>30</v>
      </c>
      <c r="F1" t="s">
        <v>31</v>
      </c>
      <c r="G1" t="s">
        <v>32</v>
      </c>
      <c r="H1" t="s">
        <v>2512</v>
      </c>
      <c r="I1" t="s">
        <v>2513</v>
      </c>
      <c r="J1" t="s">
        <v>33</v>
      </c>
      <c r="K1" t="s">
        <v>34</v>
      </c>
      <c r="L1" t="s">
        <v>35</v>
      </c>
      <c r="M1" t="s">
        <v>36</v>
      </c>
      <c r="N1" t="s">
        <v>37</v>
      </c>
      <c r="O1" t="s">
        <v>38</v>
      </c>
      <c r="P1" t="s">
        <v>39</v>
      </c>
      <c r="Q1" t="s">
        <v>40</v>
      </c>
      <c r="R1" t="s">
        <v>41</v>
      </c>
      <c r="S1" t="s">
        <v>42</v>
      </c>
      <c r="T1" t="s">
        <v>2514</v>
      </c>
      <c r="U1" t="s">
        <v>2517</v>
      </c>
      <c r="V1" t="s">
        <v>2516</v>
      </c>
      <c r="W1" t="s">
        <v>2515</v>
      </c>
      <c r="X1" t="s">
        <v>2518</v>
      </c>
      <c r="Y1" t="s">
        <v>2519</v>
      </c>
      <c r="Z1" t="s">
        <v>2520</v>
      </c>
      <c r="AA1" t="s">
        <v>2521</v>
      </c>
      <c r="AB1" t="s">
        <v>2522</v>
      </c>
      <c r="AC1" t="s">
        <v>2533</v>
      </c>
      <c r="AD1" t="s">
        <v>2523</v>
      </c>
      <c r="AE1" t="s">
        <v>2524</v>
      </c>
      <c r="AF1" t="s">
        <v>2525</v>
      </c>
      <c r="AG1" t="s">
        <v>2526</v>
      </c>
      <c r="AH1" t="s">
        <v>2527</v>
      </c>
      <c r="AI1" t="s">
        <v>2528</v>
      </c>
      <c r="AJ1" t="s">
        <v>2529</v>
      </c>
      <c r="AK1" t="s">
        <v>2530</v>
      </c>
      <c r="AL1" t="s">
        <v>2531</v>
      </c>
      <c r="AM1" t="s">
        <v>2532</v>
      </c>
    </row>
    <row r="2" spans="1:39" ht="15" customHeight="1" x14ac:dyDescent="0.25">
      <c r="A2" s="44" t="s">
        <v>1207</v>
      </c>
      <c r="B2" s="45">
        <v>1</v>
      </c>
      <c r="C2" s="45">
        <v>10</v>
      </c>
      <c r="D2" s="45">
        <v>1</v>
      </c>
      <c r="E2" s="45" t="s">
        <v>1208</v>
      </c>
      <c r="F2" s="44" t="s">
        <v>1209</v>
      </c>
      <c r="G2" s="44" t="s">
        <v>1210</v>
      </c>
      <c r="H2" s="44" t="s">
        <v>43</v>
      </c>
      <c r="I2" s="44" t="s">
        <v>2039</v>
      </c>
      <c r="J2" s="44" t="s">
        <v>126</v>
      </c>
      <c r="K2" s="46" t="s">
        <v>1203</v>
      </c>
      <c r="L2" s="44"/>
      <c r="M2" s="44" t="s">
        <v>45</v>
      </c>
      <c r="N2" s="44" t="s">
        <v>46</v>
      </c>
      <c r="O2" s="44">
        <v>0</v>
      </c>
      <c r="P2" s="44">
        <v>0</v>
      </c>
      <c r="Q2" s="44" t="s">
        <v>126</v>
      </c>
      <c r="R2" s="44" t="s">
        <v>126</v>
      </c>
      <c r="S2" s="44" t="s">
        <v>201</v>
      </c>
      <c r="T2" s="47"/>
      <c r="U2" s="48" t="s">
        <v>1713</v>
      </c>
      <c r="V2" s="49">
        <v>258</v>
      </c>
      <c r="W2" s="49">
        <v>9</v>
      </c>
      <c r="X2" s="49">
        <v>2</v>
      </c>
      <c r="Y2" s="49" t="s">
        <v>1719</v>
      </c>
      <c r="Z2" s="48" t="s">
        <v>1715</v>
      </c>
      <c r="AA2" s="53" t="s">
        <v>2541</v>
      </c>
      <c r="AB2" s="48" t="s">
        <v>77</v>
      </c>
      <c r="AC2" s="48" t="s">
        <v>77</v>
      </c>
      <c r="AD2" s="48" t="s">
        <v>78</v>
      </c>
      <c r="AE2" s="50" t="s">
        <v>61</v>
      </c>
      <c r="AF2" s="48"/>
      <c r="AG2" s="48"/>
      <c r="AH2" s="48"/>
      <c r="AI2" s="48"/>
      <c r="AJ2" s="48"/>
      <c r="AK2" s="48" t="s">
        <v>78</v>
      </c>
      <c r="AL2" s="48" t="s">
        <v>78</v>
      </c>
      <c r="AM2" s="48" t="s">
        <v>201</v>
      </c>
    </row>
    <row r="3" spans="1:39" ht="15" customHeight="1" x14ac:dyDescent="0.25">
      <c r="A3" s="44" t="s">
        <v>1207</v>
      </c>
      <c r="B3" s="45">
        <v>2</v>
      </c>
      <c r="C3" s="45">
        <v>16</v>
      </c>
      <c r="D3" s="45">
        <v>3</v>
      </c>
      <c r="E3" s="45" t="s">
        <v>1211</v>
      </c>
      <c r="F3" s="44" t="s">
        <v>1209</v>
      </c>
      <c r="G3" s="44" t="s">
        <v>1212</v>
      </c>
      <c r="H3" s="44" t="s">
        <v>49</v>
      </c>
      <c r="I3" s="44" t="s">
        <v>2040</v>
      </c>
      <c r="J3" s="44" t="s">
        <v>126</v>
      </c>
      <c r="K3" s="46" t="s">
        <v>1203</v>
      </c>
      <c r="L3" s="44"/>
      <c r="M3" s="44" t="s">
        <v>45</v>
      </c>
      <c r="N3" s="44" t="s">
        <v>50</v>
      </c>
      <c r="O3" s="44">
        <v>0</v>
      </c>
      <c r="P3" s="44">
        <v>0</v>
      </c>
      <c r="Q3" s="44" t="s">
        <v>126</v>
      </c>
      <c r="R3" s="44" t="s">
        <v>126</v>
      </c>
      <c r="S3" s="44" t="s">
        <v>201</v>
      </c>
      <c r="T3" s="47"/>
      <c r="U3" s="48" t="s">
        <v>1713</v>
      </c>
      <c r="V3" s="49">
        <v>259</v>
      </c>
      <c r="W3" s="49">
        <v>15</v>
      </c>
      <c r="X3" s="49">
        <v>4</v>
      </c>
      <c r="Y3" s="49" t="s">
        <v>1717</v>
      </c>
      <c r="Z3" s="48" t="s">
        <v>1715</v>
      </c>
      <c r="AA3" s="48" t="s">
        <v>52</v>
      </c>
      <c r="AB3" s="48" t="s">
        <v>2139</v>
      </c>
      <c r="AC3" s="48" t="s">
        <v>2140</v>
      </c>
      <c r="AD3" s="48" t="s">
        <v>44</v>
      </c>
      <c r="AE3" s="50" t="s">
        <v>1203</v>
      </c>
      <c r="AF3" s="48"/>
      <c r="AG3" s="48" t="s">
        <v>204</v>
      </c>
      <c r="AH3" s="48" t="s">
        <v>2141</v>
      </c>
      <c r="AI3" s="48">
        <v>0</v>
      </c>
      <c r="AJ3" s="48"/>
      <c r="AK3" s="48" t="s">
        <v>44</v>
      </c>
      <c r="AL3" s="48" t="s">
        <v>44</v>
      </c>
      <c r="AM3" s="48" t="s">
        <v>201</v>
      </c>
    </row>
    <row r="4" spans="1:39" ht="15" customHeight="1" x14ac:dyDescent="0.25">
      <c r="A4" s="44" t="s">
        <v>1207</v>
      </c>
      <c r="B4" s="45">
        <v>3</v>
      </c>
      <c r="C4" s="45">
        <v>18</v>
      </c>
      <c r="D4" s="45">
        <v>5</v>
      </c>
      <c r="E4" s="45" t="s">
        <v>1213</v>
      </c>
      <c r="F4" s="44" t="s">
        <v>1209</v>
      </c>
      <c r="G4" s="44" t="s">
        <v>1214</v>
      </c>
      <c r="H4" s="44" t="s">
        <v>54</v>
      </c>
      <c r="I4" s="44" t="s">
        <v>2041</v>
      </c>
      <c r="J4" s="44" t="s">
        <v>44</v>
      </c>
      <c r="K4" s="46" t="s">
        <v>1203</v>
      </c>
      <c r="L4" s="44"/>
      <c r="M4" s="44" t="s">
        <v>56</v>
      </c>
      <c r="N4" s="44" t="s">
        <v>57</v>
      </c>
      <c r="O4" s="44" t="s">
        <v>58</v>
      </c>
      <c r="P4" s="44" t="s">
        <v>59</v>
      </c>
      <c r="Q4" s="44" t="s">
        <v>44</v>
      </c>
      <c r="R4" s="44" t="s">
        <v>44</v>
      </c>
      <c r="S4" s="44" t="s">
        <v>201</v>
      </c>
      <c r="T4" s="47"/>
      <c r="U4" s="48" t="s">
        <v>1713</v>
      </c>
      <c r="V4" s="49">
        <v>260</v>
      </c>
      <c r="W4" s="49">
        <v>17</v>
      </c>
      <c r="X4" s="49">
        <v>6</v>
      </c>
      <c r="Y4" s="49" t="s">
        <v>1718</v>
      </c>
      <c r="Z4" s="48" t="s">
        <v>1715</v>
      </c>
      <c r="AA4" s="48" t="s">
        <v>48</v>
      </c>
      <c r="AB4" s="48" t="s">
        <v>63</v>
      </c>
      <c r="AC4" s="48" t="s">
        <v>2142</v>
      </c>
      <c r="AD4" s="48" t="s">
        <v>44</v>
      </c>
      <c r="AE4" s="50" t="s">
        <v>1203</v>
      </c>
      <c r="AF4" s="48"/>
      <c r="AG4" s="48" t="s">
        <v>56</v>
      </c>
      <c r="AH4" s="48" t="s">
        <v>2143</v>
      </c>
      <c r="AI4" s="48" t="s">
        <v>2144</v>
      </c>
      <c r="AJ4" s="48"/>
      <c r="AK4" s="48" t="s">
        <v>44</v>
      </c>
      <c r="AL4" s="48" t="s">
        <v>44</v>
      </c>
      <c r="AM4" s="48" t="s">
        <v>201</v>
      </c>
    </row>
    <row r="5" spans="1:39" ht="15" customHeight="1" x14ac:dyDescent="0.25">
      <c r="A5" s="44" t="s">
        <v>1207</v>
      </c>
      <c r="B5" s="45">
        <v>4</v>
      </c>
      <c r="C5" s="45">
        <v>20</v>
      </c>
      <c r="D5" s="45">
        <v>7</v>
      </c>
      <c r="E5" s="45" t="s">
        <v>1215</v>
      </c>
      <c r="F5" s="44" t="s">
        <v>1209</v>
      </c>
      <c r="G5" s="44" t="s">
        <v>1216</v>
      </c>
      <c r="H5" s="44" t="s">
        <v>64</v>
      </c>
      <c r="I5" s="44" t="s">
        <v>65</v>
      </c>
      <c r="J5" s="44" t="s">
        <v>44</v>
      </c>
      <c r="K5" s="46" t="s">
        <v>1203</v>
      </c>
      <c r="L5" s="44"/>
      <c r="M5" s="44" t="s">
        <v>45</v>
      </c>
      <c r="N5" s="44" t="s">
        <v>66</v>
      </c>
      <c r="O5" s="44" t="s">
        <v>67</v>
      </c>
      <c r="P5" s="44">
        <v>0</v>
      </c>
      <c r="Q5" s="44" t="s">
        <v>44</v>
      </c>
      <c r="R5" s="44" t="s">
        <v>44</v>
      </c>
      <c r="S5" s="44" t="s">
        <v>201</v>
      </c>
      <c r="T5" s="47"/>
      <c r="U5" s="48" t="s">
        <v>1713</v>
      </c>
      <c r="V5" s="49">
        <v>261</v>
      </c>
      <c r="W5" s="49">
        <v>19</v>
      </c>
      <c r="X5" s="49">
        <v>8</v>
      </c>
      <c r="Y5" s="49" t="s">
        <v>1787</v>
      </c>
      <c r="Z5" s="48" t="s">
        <v>1715</v>
      </c>
      <c r="AA5" s="48" t="s">
        <v>62</v>
      </c>
      <c r="AB5" s="48" t="s">
        <v>68</v>
      </c>
      <c r="AC5" s="48" t="s">
        <v>69</v>
      </c>
      <c r="AD5" s="48" t="s">
        <v>44</v>
      </c>
      <c r="AE5" s="50" t="s">
        <v>1203</v>
      </c>
      <c r="AF5" s="48"/>
      <c r="AG5" s="48" t="s">
        <v>204</v>
      </c>
      <c r="AH5" s="48" t="s">
        <v>2145</v>
      </c>
      <c r="AI5" s="48" t="s">
        <v>2146</v>
      </c>
      <c r="AJ5" s="48"/>
      <c r="AK5" s="48" t="s">
        <v>44</v>
      </c>
      <c r="AL5" s="48" t="s">
        <v>44</v>
      </c>
      <c r="AM5" s="48" t="s">
        <v>2138</v>
      </c>
    </row>
    <row r="6" spans="1:39" ht="15" customHeight="1" x14ac:dyDescent="0.25">
      <c r="A6" s="44" t="s">
        <v>1207</v>
      </c>
      <c r="B6" s="45">
        <v>5</v>
      </c>
      <c r="C6" s="45">
        <v>12</v>
      </c>
      <c r="D6" s="45">
        <v>9</v>
      </c>
      <c r="E6" s="45" t="s">
        <v>1217</v>
      </c>
      <c r="F6" s="44" t="s">
        <v>1218</v>
      </c>
      <c r="G6" s="44" t="s">
        <v>1219</v>
      </c>
      <c r="H6" s="44" t="s">
        <v>70</v>
      </c>
      <c r="I6" s="44" t="s">
        <v>71</v>
      </c>
      <c r="J6" s="44" t="s">
        <v>44</v>
      </c>
      <c r="K6" s="46" t="s">
        <v>1203</v>
      </c>
      <c r="L6" s="44"/>
      <c r="M6" s="44" t="s">
        <v>56</v>
      </c>
      <c r="N6" s="44" t="s">
        <v>73</v>
      </c>
      <c r="O6" s="44" t="s">
        <v>74</v>
      </c>
      <c r="P6" s="44">
        <v>0</v>
      </c>
      <c r="Q6" s="44" t="s">
        <v>44</v>
      </c>
      <c r="R6" s="44" t="s">
        <v>44</v>
      </c>
      <c r="S6" s="44" t="s">
        <v>201</v>
      </c>
      <c r="T6" s="47"/>
      <c r="U6" s="48" t="s">
        <v>1713</v>
      </c>
      <c r="V6" s="49">
        <v>262</v>
      </c>
      <c r="W6" s="49">
        <v>11</v>
      </c>
      <c r="X6" s="49">
        <v>10</v>
      </c>
      <c r="Y6" s="49" t="s">
        <v>1720</v>
      </c>
      <c r="Z6" s="48" t="s">
        <v>1715</v>
      </c>
      <c r="AA6" s="53" t="s">
        <v>2542</v>
      </c>
      <c r="AB6" s="48" t="s">
        <v>77</v>
      </c>
      <c r="AC6" s="48" t="s">
        <v>77</v>
      </c>
      <c r="AD6" s="48" t="s">
        <v>78</v>
      </c>
      <c r="AE6" s="50" t="s">
        <v>61</v>
      </c>
      <c r="AF6" s="48"/>
      <c r="AG6" s="48"/>
      <c r="AH6" s="48"/>
      <c r="AI6" s="48"/>
      <c r="AJ6" s="48"/>
      <c r="AK6" s="48" t="s">
        <v>78</v>
      </c>
      <c r="AL6" s="48" t="s">
        <v>78</v>
      </c>
      <c r="AM6" s="48" t="s">
        <v>2138</v>
      </c>
    </row>
    <row r="7" spans="1:39" ht="15" customHeight="1" x14ac:dyDescent="0.25">
      <c r="A7" s="44" t="s">
        <v>1207</v>
      </c>
      <c r="B7" s="45">
        <v>6</v>
      </c>
      <c r="C7" s="45">
        <v>14</v>
      </c>
      <c r="D7" s="45">
        <v>11</v>
      </c>
      <c r="E7" s="45" t="s">
        <v>1220</v>
      </c>
      <c r="F7" s="44" t="s">
        <v>1218</v>
      </c>
      <c r="G7" s="44" t="s">
        <v>1221</v>
      </c>
      <c r="H7" s="44" t="s">
        <v>75</v>
      </c>
      <c r="I7" s="44" t="s">
        <v>76</v>
      </c>
      <c r="J7" s="44" t="s">
        <v>126</v>
      </c>
      <c r="K7" s="46" t="s">
        <v>1203</v>
      </c>
      <c r="L7" s="44"/>
      <c r="M7" s="44" t="s">
        <v>200</v>
      </c>
      <c r="N7" s="44" t="s">
        <v>2042</v>
      </c>
      <c r="O7" s="44" t="s">
        <v>47</v>
      </c>
      <c r="P7" s="44">
        <v>0</v>
      </c>
      <c r="Q7" s="44" t="s">
        <v>126</v>
      </c>
      <c r="R7" s="44" t="s">
        <v>126</v>
      </c>
      <c r="S7" s="44" t="s">
        <v>201</v>
      </c>
      <c r="T7" s="47"/>
      <c r="U7" s="48" t="s">
        <v>1713</v>
      </c>
      <c r="V7" s="49">
        <v>263</v>
      </c>
      <c r="W7" s="49">
        <v>13</v>
      </c>
      <c r="X7" s="49">
        <v>12</v>
      </c>
      <c r="Y7" s="49" t="s">
        <v>1716</v>
      </c>
      <c r="Z7" s="48" t="s">
        <v>1715</v>
      </c>
      <c r="AA7" s="53" t="s">
        <v>2543</v>
      </c>
      <c r="AB7" s="48" t="s">
        <v>77</v>
      </c>
      <c r="AC7" s="48" t="s">
        <v>77</v>
      </c>
      <c r="AD7" s="48" t="s">
        <v>78</v>
      </c>
      <c r="AE7" s="50" t="s">
        <v>61</v>
      </c>
      <c r="AF7" s="48"/>
      <c r="AG7" s="48"/>
      <c r="AH7" s="48"/>
      <c r="AI7" s="48"/>
      <c r="AJ7" s="48"/>
      <c r="AK7" s="48" t="s">
        <v>78</v>
      </c>
      <c r="AL7" s="48" t="s">
        <v>78</v>
      </c>
      <c r="AM7" s="48"/>
    </row>
    <row r="8" spans="1:39" ht="15" customHeight="1" x14ac:dyDescent="0.25">
      <c r="A8" s="44" t="s">
        <v>1207</v>
      </c>
      <c r="B8" s="45">
        <v>7</v>
      </c>
      <c r="C8" s="45">
        <v>60</v>
      </c>
      <c r="D8" s="45">
        <v>13</v>
      </c>
      <c r="E8" s="45" t="s">
        <v>1222</v>
      </c>
      <c r="F8" s="44" t="s">
        <v>1223</v>
      </c>
      <c r="G8" s="44" t="s">
        <v>1224</v>
      </c>
      <c r="H8" s="44" t="s">
        <v>79</v>
      </c>
      <c r="I8" s="44" t="s">
        <v>2043</v>
      </c>
      <c r="J8" s="44" t="s">
        <v>126</v>
      </c>
      <c r="K8" s="46" t="s">
        <v>1203</v>
      </c>
      <c r="L8" s="44"/>
      <c r="M8" s="44" t="s">
        <v>56</v>
      </c>
      <c r="N8" s="44" t="s">
        <v>80</v>
      </c>
      <c r="O8" s="44">
        <v>0</v>
      </c>
      <c r="P8" s="44" t="s">
        <v>2044</v>
      </c>
      <c r="Q8" s="44" t="s">
        <v>126</v>
      </c>
      <c r="R8" s="44" t="s">
        <v>126</v>
      </c>
      <c r="S8" s="44" t="s">
        <v>201</v>
      </c>
      <c r="T8" s="47"/>
      <c r="U8" s="48" t="s">
        <v>1713</v>
      </c>
      <c r="V8" s="49">
        <v>264</v>
      </c>
      <c r="W8" s="49">
        <v>59</v>
      </c>
      <c r="X8" s="49">
        <v>14</v>
      </c>
      <c r="Y8" s="49" t="s">
        <v>1819</v>
      </c>
      <c r="Z8" s="48" t="s">
        <v>1722</v>
      </c>
      <c r="AA8" s="48" t="s">
        <v>81</v>
      </c>
      <c r="AB8" s="48" t="s">
        <v>82</v>
      </c>
      <c r="AC8" s="48" t="s">
        <v>83</v>
      </c>
      <c r="AD8" s="48" t="s">
        <v>44</v>
      </c>
      <c r="AE8" s="50" t="s">
        <v>1203</v>
      </c>
      <c r="AF8" s="48"/>
      <c r="AG8" s="48" t="s">
        <v>2147</v>
      </c>
      <c r="AH8" s="48" t="s">
        <v>2148</v>
      </c>
      <c r="AI8" s="48" t="s">
        <v>2149</v>
      </c>
      <c r="AJ8" s="48"/>
      <c r="AK8" s="48" t="s">
        <v>44</v>
      </c>
      <c r="AL8" s="48" t="s">
        <v>44</v>
      </c>
      <c r="AM8" s="48" t="s">
        <v>201</v>
      </c>
    </row>
    <row r="9" spans="1:39" ht="15" customHeight="1" x14ac:dyDescent="0.25">
      <c r="A9" s="44" t="s">
        <v>1207</v>
      </c>
      <c r="B9" s="45">
        <v>8</v>
      </c>
      <c r="C9" s="45">
        <v>190</v>
      </c>
      <c r="D9" s="45">
        <v>15</v>
      </c>
      <c r="E9" s="45" t="s">
        <v>1225</v>
      </c>
      <c r="F9" s="44" t="s">
        <v>1223</v>
      </c>
      <c r="G9" s="44" t="s">
        <v>1226</v>
      </c>
      <c r="H9" s="44" t="s">
        <v>84</v>
      </c>
      <c r="I9" s="44" t="s">
        <v>85</v>
      </c>
      <c r="J9" s="44" t="s">
        <v>55</v>
      </c>
      <c r="K9" s="46" t="s">
        <v>1203</v>
      </c>
      <c r="L9" s="44"/>
      <c r="M9" s="44" t="s">
        <v>56</v>
      </c>
      <c r="N9" s="44" t="s">
        <v>86</v>
      </c>
      <c r="O9" s="44">
        <v>0</v>
      </c>
      <c r="P9" s="44" t="s">
        <v>87</v>
      </c>
      <c r="Q9" s="44" t="s">
        <v>44</v>
      </c>
      <c r="R9" s="44" t="s">
        <v>55</v>
      </c>
      <c r="S9" s="44" t="s">
        <v>60</v>
      </c>
      <c r="T9" s="47"/>
      <c r="U9" s="48" t="s">
        <v>1713</v>
      </c>
      <c r="V9" s="49">
        <v>265</v>
      </c>
      <c r="W9" s="49">
        <v>189</v>
      </c>
      <c r="X9" s="49">
        <v>16</v>
      </c>
      <c r="Y9" s="49" t="s">
        <v>1890</v>
      </c>
      <c r="Z9" s="48" t="s">
        <v>1724</v>
      </c>
      <c r="AA9" s="48" t="s">
        <v>88</v>
      </c>
      <c r="AB9" s="48" t="s">
        <v>89</v>
      </c>
      <c r="AC9" s="48" t="s">
        <v>90</v>
      </c>
      <c r="AD9" s="48" t="s">
        <v>126</v>
      </c>
      <c r="AE9" s="50" t="s">
        <v>1203</v>
      </c>
      <c r="AF9" s="48"/>
      <c r="AG9" s="48" t="s">
        <v>56</v>
      </c>
      <c r="AH9" s="48" t="s">
        <v>2150</v>
      </c>
      <c r="AI9" s="48" t="s">
        <v>2151</v>
      </c>
      <c r="AJ9" s="48"/>
      <c r="AK9" s="48" t="s">
        <v>126</v>
      </c>
      <c r="AL9" s="48" t="s">
        <v>126</v>
      </c>
      <c r="AM9" s="48" t="s">
        <v>201</v>
      </c>
    </row>
    <row r="10" spans="1:39" ht="15" customHeight="1" x14ac:dyDescent="0.25">
      <c r="A10" s="44" t="s">
        <v>1207</v>
      </c>
      <c r="B10" s="45">
        <v>9</v>
      </c>
      <c r="C10" s="45">
        <v>292</v>
      </c>
      <c r="D10" s="45">
        <v>17</v>
      </c>
      <c r="E10" s="45" t="s">
        <v>1227</v>
      </c>
      <c r="F10" s="44" t="s">
        <v>1223</v>
      </c>
      <c r="G10" s="44" t="s">
        <v>1226</v>
      </c>
      <c r="H10" s="44" t="s">
        <v>84</v>
      </c>
      <c r="I10" s="44" t="s">
        <v>85</v>
      </c>
      <c r="J10" s="44" t="s">
        <v>60</v>
      </c>
      <c r="K10" s="46" t="s">
        <v>61</v>
      </c>
      <c r="L10" s="44"/>
      <c r="M10" s="44" t="s">
        <v>56</v>
      </c>
      <c r="N10" s="44" t="s">
        <v>86</v>
      </c>
      <c r="O10" s="44">
        <v>0</v>
      </c>
      <c r="P10" s="44" t="s">
        <v>87</v>
      </c>
      <c r="Q10" s="44" t="s">
        <v>60</v>
      </c>
      <c r="R10" s="44" t="s">
        <v>60</v>
      </c>
      <c r="S10" s="44" t="s">
        <v>60</v>
      </c>
      <c r="T10" s="47"/>
      <c r="U10" s="48" t="s">
        <v>1713</v>
      </c>
      <c r="V10" s="49">
        <v>266</v>
      </c>
      <c r="W10" s="49">
        <v>291</v>
      </c>
      <c r="X10" s="49">
        <v>18</v>
      </c>
      <c r="Y10" s="49" t="s">
        <v>1966</v>
      </c>
      <c r="Z10" s="48" t="s">
        <v>1726</v>
      </c>
      <c r="AA10" s="48" t="s">
        <v>91</v>
      </c>
      <c r="AB10" s="48" t="s">
        <v>92</v>
      </c>
      <c r="AC10" s="48" t="s">
        <v>2152</v>
      </c>
      <c r="AD10" s="48" t="s">
        <v>44</v>
      </c>
      <c r="AE10" s="50" t="s">
        <v>1203</v>
      </c>
      <c r="AF10" s="48"/>
      <c r="AG10" s="48" t="s">
        <v>56</v>
      </c>
      <c r="AH10" s="48" t="s">
        <v>2153</v>
      </c>
      <c r="AI10" s="48" t="s">
        <v>2154</v>
      </c>
      <c r="AJ10" s="48"/>
      <c r="AK10" s="48" t="s">
        <v>44</v>
      </c>
      <c r="AL10" s="48" t="s">
        <v>44</v>
      </c>
      <c r="AM10" s="48" t="s">
        <v>201</v>
      </c>
    </row>
    <row r="11" spans="1:39" ht="15" customHeight="1" x14ac:dyDescent="0.25">
      <c r="A11" s="44" t="s">
        <v>1207</v>
      </c>
      <c r="B11" s="45">
        <v>10</v>
      </c>
      <c r="C11" s="45">
        <v>490</v>
      </c>
      <c r="D11" s="45">
        <v>19</v>
      </c>
      <c r="E11" s="45" t="s">
        <v>1228</v>
      </c>
      <c r="F11" s="44" t="s">
        <v>1223</v>
      </c>
      <c r="G11" s="44" t="s">
        <v>1226</v>
      </c>
      <c r="H11" s="44" t="s">
        <v>84</v>
      </c>
      <c r="I11" s="44" t="s">
        <v>85</v>
      </c>
      <c r="J11" s="44" t="s">
        <v>60</v>
      </c>
      <c r="K11" s="46" t="s">
        <v>61</v>
      </c>
      <c r="L11" s="44"/>
      <c r="M11" s="44" t="s">
        <v>56</v>
      </c>
      <c r="N11" s="44" t="s">
        <v>86</v>
      </c>
      <c r="O11" s="44">
        <v>0</v>
      </c>
      <c r="P11" s="44" t="s">
        <v>87</v>
      </c>
      <c r="Q11" s="44" t="s">
        <v>60</v>
      </c>
      <c r="R11" s="44" t="s">
        <v>60</v>
      </c>
      <c r="S11" s="44" t="s">
        <v>60</v>
      </c>
      <c r="T11" s="47"/>
      <c r="U11" s="48" t="s">
        <v>1713</v>
      </c>
      <c r="V11" s="49">
        <v>267</v>
      </c>
      <c r="W11" s="49">
        <v>489</v>
      </c>
      <c r="X11" s="49">
        <v>20</v>
      </c>
      <c r="Y11" s="49" t="s">
        <v>1972</v>
      </c>
      <c r="Z11" s="48" t="s">
        <v>1728</v>
      </c>
      <c r="AA11" s="48" t="s">
        <v>93</v>
      </c>
      <c r="AB11" s="48" t="s">
        <v>94</v>
      </c>
      <c r="AC11" s="48" t="s">
        <v>95</v>
      </c>
      <c r="AD11" s="48" t="s">
        <v>44</v>
      </c>
      <c r="AE11" s="50" t="s">
        <v>1203</v>
      </c>
      <c r="AF11" s="48"/>
      <c r="AG11" s="48" t="s">
        <v>56</v>
      </c>
      <c r="AH11" s="48" t="s">
        <v>2153</v>
      </c>
      <c r="AI11" s="48" t="s">
        <v>2155</v>
      </c>
      <c r="AJ11" s="48"/>
      <c r="AK11" s="48" t="s">
        <v>44</v>
      </c>
      <c r="AL11" s="48" t="s">
        <v>44</v>
      </c>
      <c r="AM11" s="48" t="s">
        <v>201</v>
      </c>
    </row>
    <row r="12" spans="1:39" ht="15" customHeight="1" x14ac:dyDescent="0.25">
      <c r="A12" s="44" t="s">
        <v>1207</v>
      </c>
      <c r="B12" s="45">
        <v>11</v>
      </c>
      <c r="C12" s="45">
        <v>44</v>
      </c>
      <c r="D12" s="45">
        <v>21</v>
      </c>
      <c r="E12" s="45" t="s">
        <v>1229</v>
      </c>
      <c r="F12" s="44" t="s">
        <v>1223</v>
      </c>
      <c r="G12" s="44" t="s">
        <v>1230</v>
      </c>
      <c r="H12" s="44" t="s">
        <v>96</v>
      </c>
      <c r="I12" s="44" t="s">
        <v>2045</v>
      </c>
      <c r="J12" s="44" t="s">
        <v>44</v>
      </c>
      <c r="K12" s="46" t="s">
        <v>1203</v>
      </c>
      <c r="L12" s="44"/>
      <c r="M12" s="44" t="s">
        <v>45</v>
      </c>
      <c r="N12" s="44" t="s">
        <v>97</v>
      </c>
      <c r="O12" s="44" t="s">
        <v>98</v>
      </c>
      <c r="P12" s="44" t="s">
        <v>99</v>
      </c>
      <c r="Q12" s="44" t="s">
        <v>44</v>
      </c>
      <c r="R12" s="44" t="s">
        <v>44</v>
      </c>
      <c r="S12" s="44" t="s">
        <v>201</v>
      </c>
      <c r="T12" s="47"/>
      <c r="U12" s="48" t="s">
        <v>1713</v>
      </c>
      <c r="V12" s="49">
        <v>268</v>
      </c>
      <c r="W12" s="49">
        <v>43</v>
      </c>
      <c r="X12" s="49">
        <v>22</v>
      </c>
      <c r="Y12" s="49" t="s">
        <v>1811</v>
      </c>
      <c r="Z12" s="48" t="s">
        <v>1730</v>
      </c>
      <c r="AA12" s="48" t="s">
        <v>100</v>
      </c>
      <c r="AB12" s="48" t="s">
        <v>101</v>
      </c>
      <c r="AC12" s="48" t="s">
        <v>2156</v>
      </c>
      <c r="AD12" s="48" t="s">
        <v>44</v>
      </c>
      <c r="AE12" s="50" t="s">
        <v>1203</v>
      </c>
      <c r="AF12" s="48"/>
      <c r="AG12" s="48" t="s">
        <v>204</v>
      </c>
      <c r="AH12" s="48" t="s">
        <v>2157</v>
      </c>
      <c r="AI12" s="48" t="s">
        <v>2158</v>
      </c>
      <c r="AJ12" s="48"/>
      <c r="AK12" s="48" t="s">
        <v>44</v>
      </c>
      <c r="AL12" s="48" t="s">
        <v>44</v>
      </c>
      <c r="AM12" s="48" t="s">
        <v>201</v>
      </c>
    </row>
    <row r="13" spans="1:39" ht="15" customHeight="1" x14ac:dyDescent="0.25">
      <c r="A13" s="44" t="s">
        <v>1207</v>
      </c>
      <c r="B13" s="45">
        <v>12</v>
      </c>
      <c r="C13" s="45">
        <v>42</v>
      </c>
      <c r="D13" s="45">
        <v>23</v>
      </c>
      <c r="E13" s="45" t="s">
        <v>1231</v>
      </c>
      <c r="F13" s="44" t="s">
        <v>1223</v>
      </c>
      <c r="G13" s="44" t="s">
        <v>1232</v>
      </c>
      <c r="H13" s="44" t="s">
        <v>102</v>
      </c>
      <c r="I13" s="44" t="s">
        <v>103</v>
      </c>
      <c r="J13" s="44" t="s">
        <v>44</v>
      </c>
      <c r="K13" s="46" t="s">
        <v>1203</v>
      </c>
      <c r="L13" s="44"/>
      <c r="M13" s="44" t="s">
        <v>104</v>
      </c>
      <c r="N13" s="44" t="s">
        <v>2046</v>
      </c>
      <c r="O13" s="44" t="s">
        <v>105</v>
      </c>
      <c r="P13" s="44" t="s">
        <v>106</v>
      </c>
      <c r="Q13" s="44" t="s">
        <v>44</v>
      </c>
      <c r="R13" s="44" t="s">
        <v>44</v>
      </c>
      <c r="S13" s="44" t="s">
        <v>201</v>
      </c>
      <c r="T13" s="47"/>
      <c r="U13" s="48" t="s">
        <v>1713</v>
      </c>
      <c r="V13" s="49">
        <v>269</v>
      </c>
      <c r="W13" s="49">
        <v>41</v>
      </c>
      <c r="X13" s="49">
        <v>24</v>
      </c>
      <c r="Y13" s="49" t="s">
        <v>1729</v>
      </c>
      <c r="Z13" s="48" t="s">
        <v>1730</v>
      </c>
      <c r="AA13" s="48" t="s">
        <v>107</v>
      </c>
      <c r="AB13" s="48" t="s">
        <v>108</v>
      </c>
      <c r="AC13" s="48" t="s">
        <v>109</v>
      </c>
      <c r="AD13" s="48" t="s">
        <v>126</v>
      </c>
      <c r="AE13" s="50" t="s">
        <v>1203</v>
      </c>
      <c r="AF13" s="48"/>
      <c r="AG13" s="48" t="s">
        <v>204</v>
      </c>
      <c r="AH13" s="48" t="s">
        <v>2159</v>
      </c>
      <c r="AI13" s="48">
        <v>0</v>
      </c>
      <c r="AJ13" s="48"/>
      <c r="AK13" s="48" t="s">
        <v>126</v>
      </c>
      <c r="AL13" s="48" t="s">
        <v>126</v>
      </c>
      <c r="AM13" s="48" t="s">
        <v>201</v>
      </c>
    </row>
    <row r="14" spans="1:39" ht="15" customHeight="1" x14ac:dyDescent="0.25">
      <c r="A14" s="44" t="s">
        <v>1207</v>
      </c>
      <c r="B14" s="45">
        <v>13</v>
      </c>
      <c r="C14" s="45">
        <v>72</v>
      </c>
      <c r="D14" s="45">
        <v>25</v>
      </c>
      <c r="E14" s="45" t="s">
        <v>1233</v>
      </c>
      <c r="F14" s="44" t="s">
        <v>1234</v>
      </c>
      <c r="G14" s="44" t="s">
        <v>1235</v>
      </c>
      <c r="H14" s="44" t="s">
        <v>110</v>
      </c>
      <c r="I14" s="44" t="s">
        <v>111</v>
      </c>
      <c r="J14" s="44" t="s">
        <v>44</v>
      </c>
      <c r="K14" s="46" t="s">
        <v>1203</v>
      </c>
      <c r="L14" s="44"/>
      <c r="M14" s="44" t="s">
        <v>56</v>
      </c>
      <c r="N14" s="44" t="s">
        <v>112</v>
      </c>
      <c r="O14" s="44" t="s">
        <v>113</v>
      </c>
      <c r="P14" s="44" t="s">
        <v>114</v>
      </c>
      <c r="Q14" s="44" t="s">
        <v>44</v>
      </c>
      <c r="R14" s="44" t="s">
        <v>44</v>
      </c>
      <c r="S14" s="44" t="s">
        <v>201</v>
      </c>
      <c r="T14" s="47"/>
      <c r="U14" s="48" t="s">
        <v>1713</v>
      </c>
      <c r="V14" s="49">
        <v>270</v>
      </c>
      <c r="W14" s="49">
        <v>71</v>
      </c>
      <c r="X14" s="49">
        <v>26</v>
      </c>
      <c r="Y14" s="49" t="s">
        <v>1862</v>
      </c>
      <c r="Z14" s="48" t="s">
        <v>1733</v>
      </c>
      <c r="AA14" s="48" t="s">
        <v>115</v>
      </c>
      <c r="AB14" s="48" t="s">
        <v>116</v>
      </c>
      <c r="AC14" s="48" t="s">
        <v>117</v>
      </c>
      <c r="AD14" s="48" t="s">
        <v>44</v>
      </c>
      <c r="AE14" s="50" t="s">
        <v>1203</v>
      </c>
      <c r="AF14" s="48"/>
      <c r="AG14" s="48" t="s">
        <v>56</v>
      </c>
      <c r="AH14" s="48" t="s">
        <v>2160</v>
      </c>
      <c r="AI14" s="48" t="s">
        <v>2161</v>
      </c>
      <c r="AJ14" s="48"/>
      <c r="AK14" s="48" t="s">
        <v>44</v>
      </c>
      <c r="AL14" s="48" t="s">
        <v>44</v>
      </c>
      <c r="AM14" s="48" t="s">
        <v>2138</v>
      </c>
    </row>
    <row r="15" spans="1:39" ht="15" customHeight="1" x14ac:dyDescent="0.25">
      <c r="A15" s="44" t="s">
        <v>1207</v>
      </c>
      <c r="B15" s="45">
        <v>14</v>
      </c>
      <c r="C15" s="45">
        <v>70</v>
      </c>
      <c r="D15" s="45">
        <v>27</v>
      </c>
      <c r="E15" s="45" t="s">
        <v>1236</v>
      </c>
      <c r="F15" s="44" t="s">
        <v>1237</v>
      </c>
      <c r="G15" s="44" t="s">
        <v>1238</v>
      </c>
      <c r="H15" s="44" t="s">
        <v>2047</v>
      </c>
      <c r="I15" s="44" t="s">
        <v>2048</v>
      </c>
      <c r="J15" s="44" t="s">
        <v>126</v>
      </c>
      <c r="K15" s="46" t="s">
        <v>1203</v>
      </c>
      <c r="L15" s="44"/>
      <c r="M15" s="44" t="s">
        <v>56</v>
      </c>
      <c r="N15" s="44" t="s">
        <v>118</v>
      </c>
      <c r="O15" s="44">
        <v>0</v>
      </c>
      <c r="P15" s="44">
        <v>0</v>
      </c>
      <c r="Q15" s="44" t="s">
        <v>126</v>
      </c>
      <c r="R15" s="44" t="s">
        <v>126</v>
      </c>
      <c r="S15" s="44" t="s">
        <v>201</v>
      </c>
      <c r="T15" s="47"/>
      <c r="U15" s="48" t="s">
        <v>1713</v>
      </c>
      <c r="V15" s="49">
        <v>271</v>
      </c>
      <c r="W15" s="49">
        <v>69</v>
      </c>
      <c r="X15" s="49">
        <v>28</v>
      </c>
      <c r="Y15" s="49" t="s">
        <v>1732</v>
      </c>
      <c r="Z15" s="48" t="s">
        <v>1735</v>
      </c>
      <c r="AA15" s="53" t="s">
        <v>2546</v>
      </c>
      <c r="AB15" s="48" t="s">
        <v>77</v>
      </c>
      <c r="AC15" s="48" t="s">
        <v>77</v>
      </c>
      <c r="AD15" s="48" t="s">
        <v>78</v>
      </c>
      <c r="AE15" s="50" t="s">
        <v>61</v>
      </c>
      <c r="AF15" s="48"/>
      <c r="AG15" s="48"/>
      <c r="AH15" s="48"/>
      <c r="AI15" s="48"/>
      <c r="AJ15" s="48"/>
      <c r="AK15" s="48" t="s">
        <v>78</v>
      </c>
      <c r="AL15" s="48" t="s">
        <v>78</v>
      </c>
      <c r="AM15" s="48" t="s">
        <v>201</v>
      </c>
    </row>
    <row r="16" spans="1:39" ht="15" customHeight="1" x14ac:dyDescent="0.25">
      <c r="A16" s="44" t="s">
        <v>1207</v>
      </c>
      <c r="B16" s="45">
        <v>15</v>
      </c>
      <c r="C16" s="45">
        <v>222</v>
      </c>
      <c r="D16" s="45">
        <v>29</v>
      </c>
      <c r="E16" s="45" t="s">
        <v>1239</v>
      </c>
      <c r="F16" s="44" t="s">
        <v>1237</v>
      </c>
      <c r="G16" s="44" t="s">
        <v>1240</v>
      </c>
      <c r="H16" s="44" t="s">
        <v>119</v>
      </c>
      <c r="I16" s="44" t="s">
        <v>120</v>
      </c>
      <c r="J16" s="44" t="s">
        <v>686</v>
      </c>
      <c r="K16" s="46" t="s">
        <v>1203</v>
      </c>
      <c r="L16" s="44"/>
      <c r="M16" s="44" t="s">
        <v>121</v>
      </c>
      <c r="N16" s="44" t="s">
        <v>2049</v>
      </c>
      <c r="O16" s="44" t="s">
        <v>122</v>
      </c>
      <c r="P16" s="44">
        <v>0</v>
      </c>
      <c r="Q16" s="44" t="s">
        <v>126</v>
      </c>
      <c r="R16" s="44" t="s">
        <v>686</v>
      </c>
      <c r="S16" s="44" t="s">
        <v>60</v>
      </c>
      <c r="T16" s="47"/>
      <c r="U16" s="48" t="s">
        <v>1713</v>
      </c>
      <c r="V16" s="49">
        <v>272</v>
      </c>
      <c r="W16" s="49">
        <v>221</v>
      </c>
      <c r="X16" s="49">
        <v>30</v>
      </c>
      <c r="Y16" s="49" t="s">
        <v>1907</v>
      </c>
      <c r="Z16" s="48" t="s">
        <v>1737</v>
      </c>
      <c r="AA16" s="48" t="s">
        <v>123</v>
      </c>
      <c r="AB16" s="48" t="s">
        <v>124</v>
      </c>
      <c r="AC16" s="48" t="s">
        <v>125</v>
      </c>
      <c r="AD16" s="48" t="s">
        <v>126</v>
      </c>
      <c r="AE16" s="50" t="s">
        <v>1203</v>
      </c>
      <c r="AF16" s="48"/>
      <c r="AG16" s="48" t="s">
        <v>200</v>
      </c>
      <c r="AH16" s="48" t="s">
        <v>2162</v>
      </c>
      <c r="AI16" s="48">
        <v>0</v>
      </c>
      <c r="AJ16" s="48"/>
      <c r="AK16" s="48" t="s">
        <v>126</v>
      </c>
      <c r="AL16" s="48" t="s">
        <v>126</v>
      </c>
      <c r="AM16" s="48" t="s">
        <v>201</v>
      </c>
    </row>
    <row r="17" spans="1:39" ht="15" customHeight="1" x14ac:dyDescent="0.25">
      <c r="A17" s="44" t="s">
        <v>1207</v>
      </c>
      <c r="B17" s="45">
        <v>16</v>
      </c>
      <c r="C17" s="45">
        <v>354</v>
      </c>
      <c r="D17" s="45">
        <v>31</v>
      </c>
      <c r="E17" s="45" t="s">
        <v>1241</v>
      </c>
      <c r="F17" s="44" t="s">
        <v>1237</v>
      </c>
      <c r="G17" s="44" t="s">
        <v>1240</v>
      </c>
      <c r="H17" s="44" t="s">
        <v>119</v>
      </c>
      <c r="I17" s="44" t="s">
        <v>120</v>
      </c>
      <c r="J17" s="44" t="s">
        <v>60</v>
      </c>
      <c r="K17" s="46" t="s">
        <v>61</v>
      </c>
      <c r="L17" s="44"/>
      <c r="M17" s="44" t="s">
        <v>121</v>
      </c>
      <c r="N17" s="44" t="s">
        <v>2049</v>
      </c>
      <c r="O17" s="44" t="s">
        <v>122</v>
      </c>
      <c r="P17" s="44">
        <v>0</v>
      </c>
      <c r="Q17" s="44" t="s">
        <v>60</v>
      </c>
      <c r="R17" s="44" t="s">
        <v>60</v>
      </c>
      <c r="S17" s="44" t="s">
        <v>60</v>
      </c>
      <c r="T17" s="47"/>
      <c r="U17" s="48" t="s">
        <v>1713</v>
      </c>
      <c r="V17" s="49">
        <v>273</v>
      </c>
      <c r="W17" s="49">
        <v>353</v>
      </c>
      <c r="X17" s="49">
        <v>32</v>
      </c>
      <c r="Y17" s="49" t="s">
        <v>2013</v>
      </c>
      <c r="Z17" s="48" t="s">
        <v>1739</v>
      </c>
      <c r="AA17" s="48" t="s">
        <v>127</v>
      </c>
      <c r="AB17" s="48" t="s">
        <v>128</v>
      </c>
      <c r="AC17" s="48" t="s">
        <v>2163</v>
      </c>
      <c r="AD17" s="48" t="s">
        <v>126</v>
      </c>
      <c r="AE17" s="50" t="s">
        <v>1203</v>
      </c>
      <c r="AF17" s="48"/>
      <c r="AG17" s="48" t="s">
        <v>200</v>
      </c>
      <c r="AH17" s="48" t="s">
        <v>2164</v>
      </c>
      <c r="AI17" s="48" t="s">
        <v>2165</v>
      </c>
      <c r="AJ17" s="48"/>
      <c r="AK17" s="48" t="s">
        <v>126</v>
      </c>
      <c r="AL17" s="48" t="s">
        <v>126</v>
      </c>
      <c r="AM17" s="48" t="s">
        <v>201</v>
      </c>
    </row>
    <row r="18" spans="1:39" ht="15" customHeight="1" x14ac:dyDescent="0.25">
      <c r="A18" s="44" t="s">
        <v>1207</v>
      </c>
      <c r="B18" s="45">
        <v>17</v>
      </c>
      <c r="C18" s="45">
        <v>154</v>
      </c>
      <c r="D18" s="45">
        <v>33</v>
      </c>
      <c r="E18" s="45" t="s">
        <v>1242</v>
      </c>
      <c r="F18" s="44" t="s">
        <v>1243</v>
      </c>
      <c r="G18" s="44" t="s">
        <v>1244</v>
      </c>
      <c r="H18" s="44" t="s">
        <v>129</v>
      </c>
      <c r="I18" s="44" t="s">
        <v>130</v>
      </c>
      <c r="J18" s="44" t="s">
        <v>44</v>
      </c>
      <c r="K18" s="46" t="s">
        <v>1203</v>
      </c>
      <c r="L18" s="44"/>
      <c r="M18" s="44" t="s">
        <v>131</v>
      </c>
      <c r="N18" s="44" t="s">
        <v>132</v>
      </c>
      <c r="O18" s="44" t="s">
        <v>133</v>
      </c>
      <c r="P18" s="44">
        <v>0</v>
      </c>
      <c r="Q18" s="44" t="s">
        <v>44</v>
      </c>
      <c r="R18" s="44" t="s">
        <v>44</v>
      </c>
      <c r="S18" s="44" t="s">
        <v>201</v>
      </c>
      <c r="T18" s="47"/>
      <c r="U18" s="48" t="s">
        <v>1713</v>
      </c>
      <c r="V18" s="49">
        <v>274</v>
      </c>
      <c r="W18" s="49">
        <v>153</v>
      </c>
      <c r="X18" s="49">
        <v>34</v>
      </c>
      <c r="Y18" s="49" t="s">
        <v>1864</v>
      </c>
      <c r="Z18" s="48" t="s">
        <v>1741</v>
      </c>
      <c r="AA18" s="48" t="s">
        <v>134</v>
      </c>
      <c r="AB18" s="48" t="s">
        <v>135</v>
      </c>
      <c r="AC18" s="48" t="s">
        <v>136</v>
      </c>
      <c r="AD18" s="48" t="s">
        <v>44</v>
      </c>
      <c r="AE18" s="50" t="s">
        <v>1203</v>
      </c>
      <c r="AF18" s="48"/>
      <c r="AG18" s="48" t="s">
        <v>2166</v>
      </c>
      <c r="AH18" s="48" t="s">
        <v>2167</v>
      </c>
      <c r="AI18" s="48" t="s">
        <v>2168</v>
      </c>
      <c r="AJ18" s="48"/>
      <c r="AK18" s="48" t="s">
        <v>44</v>
      </c>
      <c r="AL18" s="48" t="s">
        <v>44</v>
      </c>
      <c r="AM18" s="48" t="s">
        <v>201</v>
      </c>
    </row>
    <row r="19" spans="1:39" ht="15" customHeight="1" x14ac:dyDescent="0.25">
      <c r="A19" s="44" t="s">
        <v>1207</v>
      </c>
      <c r="B19" s="45">
        <v>18</v>
      </c>
      <c r="C19" s="45">
        <v>132</v>
      </c>
      <c r="D19" s="45">
        <v>35</v>
      </c>
      <c r="E19" s="45" t="s">
        <v>1245</v>
      </c>
      <c r="F19" s="44" t="s">
        <v>1246</v>
      </c>
      <c r="G19" s="44" t="s">
        <v>1247</v>
      </c>
      <c r="H19" s="44" t="s">
        <v>137</v>
      </c>
      <c r="I19" s="44" t="s">
        <v>138</v>
      </c>
      <c r="J19" s="44" t="s">
        <v>44</v>
      </c>
      <c r="K19" s="46" t="s">
        <v>1203</v>
      </c>
      <c r="L19" s="44"/>
      <c r="M19" s="44" t="s">
        <v>121</v>
      </c>
      <c r="N19" s="44" t="s">
        <v>139</v>
      </c>
      <c r="O19" s="44" t="s">
        <v>140</v>
      </c>
      <c r="P19" s="44">
        <v>0</v>
      </c>
      <c r="Q19" s="44" t="s">
        <v>44</v>
      </c>
      <c r="R19" s="44" t="s">
        <v>44</v>
      </c>
      <c r="S19" s="44" t="s">
        <v>201</v>
      </c>
      <c r="T19" s="47"/>
      <c r="U19" s="48" t="s">
        <v>1713</v>
      </c>
      <c r="V19" s="49">
        <v>275</v>
      </c>
      <c r="W19" s="49">
        <v>131</v>
      </c>
      <c r="X19" s="49">
        <v>36</v>
      </c>
      <c r="Y19" s="49" t="s">
        <v>1744</v>
      </c>
      <c r="Z19" s="48" t="s">
        <v>1743</v>
      </c>
      <c r="AA19" s="48" t="s">
        <v>141</v>
      </c>
      <c r="AB19" s="48" t="s">
        <v>142</v>
      </c>
      <c r="AC19" s="48" t="s">
        <v>143</v>
      </c>
      <c r="AD19" s="48" t="s">
        <v>44</v>
      </c>
      <c r="AE19" s="50" t="s">
        <v>1203</v>
      </c>
      <c r="AF19" s="48"/>
      <c r="AG19" s="48" t="s">
        <v>2169</v>
      </c>
      <c r="AH19" s="48" t="s">
        <v>2170</v>
      </c>
      <c r="AI19" s="48" t="s">
        <v>2171</v>
      </c>
      <c r="AJ19" s="48"/>
      <c r="AK19" s="48" t="s">
        <v>44</v>
      </c>
      <c r="AL19" s="48" t="s">
        <v>44</v>
      </c>
      <c r="AM19" s="48" t="s">
        <v>201</v>
      </c>
    </row>
    <row r="20" spans="1:39" ht="15" customHeight="1" x14ac:dyDescent="0.25">
      <c r="A20" s="44" t="s">
        <v>1207</v>
      </c>
      <c r="B20" s="45">
        <v>19</v>
      </c>
      <c r="C20" s="45">
        <v>134</v>
      </c>
      <c r="D20" s="45">
        <v>37</v>
      </c>
      <c r="E20" s="45" t="s">
        <v>1248</v>
      </c>
      <c r="F20" s="44" t="s">
        <v>1246</v>
      </c>
      <c r="G20" s="44" t="s">
        <v>1249</v>
      </c>
      <c r="H20" s="44" t="s">
        <v>144</v>
      </c>
      <c r="I20" s="44" t="s">
        <v>145</v>
      </c>
      <c r="J20" s="44" t="s">
        <v>44</v>
      </c>
      <c r="K20" s="46" t="s">
        <v>1203</v>
      </c>
      <c r="L20" s="44"/>
      <c r="M20" s="44" t="s">
        <v>121</v>
      </c>
      <c r="N20" s="44" t="s">
        <v>146</v>
      </c>
      <c r="O20" s="44" t="s">
        <v>147</v>
      </c>
      <c r="P20" s="44">
        <v>0</v>
      </c>
      <c r="Q20" s="44" t="s">
        <v>44</v>
      </c>
      <c r="R20" s="44" t="s">
        <v>44</v>
      </c>
      <c r="S20" s="44" t="s">
        <v>201</v>
      </c>
      <c r="T20" s="47"/>
      <c r="U20" s="48" t="s">
        <v>1713</v>
      </c>
      <c r="V20" s="49">
        <v>276</v>
      </c>
      <c r="W20" s="49">
        <v>133</v>
      </c>
      <c r="X20" s="49">
        <v>38</v>
      </c>
      <c r="Y20" s="49" t="s">
        <v>1745</v>
      </c>
      <c r="Z20" s="48" t="s">
        <v>1743</v>
      </c>
      <c r="AA20" s="48" t="s">
        <v>148</v>
      </c>
      <c r="AB20" s="48" t="s">
        <v>149</v>
      </c>
      <c r="AC20" s="48" t="s">
        <v>150</v>
      </c>
      <c r="AD20" s="48" t="s">
        <v>44</v>
      </c>
      <c r="AE20" s="50" t="s">
        <v>1203</v>
      </c>
      <c r="AF20" s="48"/>
      <c r="AG20" s="48" t="s">
        <v>2169</v>
      </c>
      <c r="AH20" s="48" t="s">
        <v>2172</v>
      </c>
      <c r="AI20" s="48" t="s">
        <v>2173</v>
      </c>
      <c r="AJ20" s="48"/>
      <c r="AK20" s="48" t="s">
        <v>44</v>
      </c>
      <c r="AL20" s="48" t="s">
        <v>44</v>
      </c>
      <c r="AM20" s="48" t="s">
        <v>201</v>
      </c>
    </row>
    <row r="21" spans="1:39" ht="15" customHeight="1" x14ac:dyDescent="0.25">
      <c r="A21" s="44" t="s">
        <v>1207</v>
      </c>
      <c r="B21" s="45">
        <v>20</v>
      </c>
      <c r="C21" s="45">
        <v>136</v>
      </c>
      <c r="D21" s="45">
        <v>39</v>
      </c>
      <c r="E21" s="45" t="s">
        <v>1250</v>
      </c>
      <c r="F21" s="44" t="s">
        <v>1246</v>
      </c>
      <c r="G21" s="44" t="s">
        <v>1251</v>
      </c>
      <c r="H21" s="44" t="s">
        <v>151</v>
      </c>
      <c r="I21" s="44" t="s">
        <v>152</v>
      </c>
      <c r="J21" s="44" t="s">
        <v>44</v>
      </c>
      <c r="K21" s="46" t="s">
        <v>1203</v>
      </c>
      <c r="L21" s="44"/>
      <c r="M21" s="44" t="s">
        <v>153</v>
      </c>
      <c r="N21" s="44" t="s">
        <v>154</v>
      </c>
      <c r="O21" s="44" t="s">
        <v>155</v>
      </c>
      <c r="P21" s="44">
        <v>0</v>
      </c>
      <c r="Q21" s="44" t="s">
        <v>44</v>
      </c>
      <c r="R21" s="44" t="s">
        <v>44</v>
      </c>
      <c r="S21" s="44" t="s">
        <v>201</v>
      </c>
      <c r="T21" s="47"/>
      <c r="U21" s="48" t="s">
        <v>1713</v>
      </c>
      <c r="V21" s="49">
        <v>277</v>
      </c>
      <c r="W21" s="49">
        <v>135</v>
      </c>
      <c r="X21" s="49">
        <v>40</v>
      </c>
      <c r="Y21" s="49" t="s">
        <v>1746</v>
      </c>
      <c r="Z21" s="48" t="s">
        <v>1743</v>
      </c>
      <c r="AA21" s="48" t="s">
        <v>156</v>
      </c>
      <c r="AB21" s="48" t="s">
        <v>157</v>
      </c>
      <c r="AC21" s="48" t="s">
        <v>2174</v>
      </c>
      <c r="AD21" s="48" t="s">
        <v>44</v>
      </c>
      <c r="AE21" s="50" t="s">
        <v>1203</v>
      </c>
      <c r="AF21" s="48"/>
      <c r="AG21" s="48" t="s">
        <v>153</v>
      </c>
      <c r="AH21" s="48" t="s">
        <v>2175</v>
      </c>
      <c r="AI21" s="48" t="s">
        <v>2176</v>
      </c>
      <c r="AJ21" s="48"/>
      <c r="AK21" s="48" t="s">
        <v>44</v>
      </c>
      <c r="AL21" s="48" t="s">
        <v>44</v>
      </c>
      <c r="AM21" s="48" t="s">
        <v>201</v>
      </c>
    </row>
    <row r="22" spans="1:39" ht="15" customHeight="1" x14ac:dyDescent="0.25">
      <c r="A22" s="44" t="s">
        <v>1207</v>
      </c>
      <c r="B22" s="45">
        <v>21</v>
      </c>
      <c r="C22" s="45">
        <v>138</v>
      </c>
      <c r="D22" s="45">
        <v>41</v>
      </c>
      <c r="E22" s="45" t="s">
        <v>1252</v>
      </c>
      <c r="F22" s="44" t="s">
        <v>1246</v>
      </c>
      <c r="G22" s="44" t="s">
        <v>1253</v>
      </c>
      <c r="H22" s="44" t="s">
        <v>158</v>
      </c>
      <c r="I22" s="44" t="s">
        <v>159</v>
      </c>
      <c r="J22" s="44" t="s">
        <v>44</v>
      </c>
      <c r="K22" s="46" t="s">
        <v>1203</v>
      </c>
      <c r="L22" s="44"/>
      <c r="M22" s="44" t="s">
        <v>45</v>
      </c>
      <c r="N22" s="44" t="s">
        <v>160</v>
      </c>
      <c r="O22" s="44" t="s">
        <v>161</v>
      </c>
      <c r="P22" s="44">
        <v>0</v>
      </c>
      <c r="Q22" s="44" t="s">
        <v>44</v>
      </c>
      <c r="R22" s="44" t="s">
        <v>44</v>
      </c>
      <c r="S22" s="44" t="s">
        <v>201</v>
      </c>
      <c r="T22" s="47"/>
      <c r="U22" s="48" t="s">
        <v>1713</v>
      </c>
      <c r="V22" s="49">
        <v>278</v>
      </c>
      <c r="W22" s="49">
        <v>137</v>
      </c>
      <c r="X22" s="49">
        <v>42</v>
      </c>
      <c r="Y22" s="49" t="s">
        <v>1747</v>
      </c>
      <c r="Z22" s="48" t="s">
        <v>1743</v>
      </c>
      <c r="AA22" s="48" t="s">
        <v>162</v>
      </c>
      <c r="AB22" s="48" t="s">
        <v>163</v>
      </c>
      <c r="AC22" s="48" t="s">
        <v>2177</v>
      </c>
      <c r="AD22" s="48" t="s">
        <v>44</v>
      </c>
      <c r="AE22" s="50" t="s">
        <v>1203</v>
      </c>
      <c r="AF22" s="48"/>
      <c r="AG22" s="48" t="s">
        <v>204</v>
      </c>
      <c r="AH22" s="48" t="s">
        <v>2178</v>
      </c>
      <c r="AI22" s="48" t="s">
        <v>2179</v>
      </c>
      <c r="AJ22" s="48"/>
      <c r="AK22" s="48" t="s">
        <v>44</v>
      </c>
      <c r="AL22" s="48" t="s">
        <v>44</v>
      </c>
      <c r="AM22" s="48" t="s">
        <v>201</v>
      </c>
    </row>
    <row r="23" spans="1:39" ht="15" customHeight="1" x14ac:dyDescent="0.25">
      <c r="A23" s="44" t="s">
        <v>1207</v>
      </c>
      <c r="B23" s="45">
        <v>22</v>
      </c>
      <c r="C23" s="45">
        <v>140</v>
      </c>
      <c r="D23" s="45">
        <v>43</v>
      </c>
      <c r="E23" s="45" t="s">
        <v>1254</v>
      </c>
      <c r="F23" s="44" t="s">
        <v>1246</v>
      </c>
      <c r="G23" s="44" t="s">
        <v>1255</v>
      </c>
      <c r="H23" s="44" t="s">
        <v>164</v>
      </c>
      <c r="I23" s="44" t="s">
        <v>165</v>
      </c>
      <c r="J23" s="44" t="s">
        <v>44</v>
      </c>
      <c r="K23" s="46" t="s">
        <v>1203</v>
      </c>
      <c r="L23" s="44"/>
      <c r="M23" s="44" t="s">
        <v>45</v>
      </c>
      <c r="N23" s="44" t="s">
        <v>2050</v>
      </c>
      <c r="O23" s="44" t="s">
        <v>166</v>
      </c>
      <c r="P23" s="44">
        <v>0</v>
      </c>
      <c r="Q23" s="44" t="s">
        <v>44</v>
      </c>
      <c r="R23" s="44" t="s">
        <v>44</v>
      </c>
      <c r="S23" s="44" t="s">
        <v>201</v>
      </c>
      <c r="T23" s="47"/>
      <c r="U23" s="48" t="s">
        <v>1713</v>
      </c>
      <c r="V23" s="49">
        <v>279</v>
      </c>
      <c r="W23" s="49">
        <v>139</v>
      </c>
      <c r="X23" s="49">
        <v>44</v>
      </c>
      <c r="Y23" s="49" t="s">
        <v>1749</v>
      </c>
      <c r="Z23" s="48" t="s">
        <v>1748</v>
      </c>
      <c r="AA23" s="48" t="s">
        <v>167</v>
      </c>
      <c r="AB23" s="48" t="s">
        <v>168</v>
      </c>
      <c r="AC23" s="48" t="s">
        <v>169</v>
      </c>
      <c r="AD23" s="48" t="s">
        <v>44</v>
      </c>
      <c r="AE23" s="50" t="s">
        <v>1203</v>
      </c>
      <c r="AF23" s="48"/>
      <c r="AG23" s="48" t="s">
        <v>204</v>
      </c>
      <c r="AH23" s="48" t="s">
        <v>2180</v>
      </c>
      <c r="AI23" s="48" t="s">
        <v>2173</v>
      </c>
      <c r="AJ23" s="48"/>
      <c r="AK23" s="48" t="s">
        <v>44</v>
      </c>
      <c r="AL23" s="48" t="s">
        <v>44</v>
      </c>
      <c r="AM23" s="48" t="s">
        <v>201</v>
      </c>
    </row>
    <row r="24" spans="1:39" ht="15" customHeight="1" x14ac:dyDescent="0.25">
      <c r="A24" s="44" t="s">
        <v>1207</v>
      </c>
      <c r="B24" s="45">
        <v>23</v>
      </c>
      <c r="C24" s="45">
        <v>142</v>
      </c>
      <c r="D24" s="45">
        <v>45</v>
      </c>
      <c r="E24" s="45" t="s">
        <v>1256</v>
      </c>
      <c r="F24" s="44" t="s">
        <v>1246</v>
      </c>
      <c r="G24" s="44" t="s">
        <v>1257</v>
      </c>
      <c r="H24" s="44" t="s">
        <v>170</v>
      </c>
      <c r="I24" s="44" t="s">
        <v>171</v>
      </c>
      <c r="J24" s="44" t="s">
        <v>55</v>
      </c>
      <c r="K24" s="46" t="s">
        <v>1203</v>
      </c>
      <c r="L24" s="44"/>
      <c r="M24" s="44" t="s">
        <v>131</v>
      </c>
      <c r="N24" s="44" t="s">
        <v>2051</v>
      </c>
      <c r="O24" s="44" t="s">
        <v>172</v>
      </c>
      <c r="P24" s="44" t="s">
        <v>173</v>
      </c>
      <c r="Q24" s="44" t="s">
        <v>44</v>
      </c>
      <c r="R24" s="44" t="s">
        <v>55</v>
      </c>
      <c r="S24" s="44" t="s">
        <v>60</v>
      </c>
      <c r="T24" s="47"/>
      <c r="U24" s="48" t="s">
        <v>1713</v>
      </c>
      <c r="V24" s="49">
        <v>280</v>
      </c>
      <c r="W24" s="49">
        <v>141</v>
      </c>
      <c r="X24" s="49">
        <v>46</v>
      </c>
      <c r="Y24" s="49" t="s">
        <v>1750</v>
      </c>
      <c r="Z24" s="48" t="s">
        <v>1748</v>
      </c>
      <c r="AA24" s="48" t="s">
        <v>174</v>
      </c>
      <c r="AB24" s="48" t="s">
        <v>175</v>
      </c>
      <c r="AC24" s="48" t="s">
        <v>176</v>
      </c>
      <c r="AD24" s="48" t="s">
        <v>44</v>
      </c>
      <c r="AE24" s="50" t="s">
        <v>1203</v>
      </c>
      <c r="AF24" s="48"/>
      <c r="AG24" s="48" t="s">
        <v>326</v>
      </c>
      <c r="AH24" s="48" t="s">
        <v>2181</v>
      </c>
      <c r="AI24" s="48" t="s">
        <v>2182</v>
      </c>
      <c r="AJ24" s="48"/>
      <c r="AK24" s="48" t="s">
        <v>44</v>
      </c>
      <c r="AL24" s="48" t="s">
        <v>44</v>
      </c>
      <c r="AM24" s="48" t="s">
        <v>201</v>
      </c>
    </row>
    <row r="25" spans="1:39" ht="15" customHeight="1" x14ac:dyDescent="0.25">
      <c r="A25" s="44" t="s">
        <v>1207</v>
      </c>
      <c r="B25" s="45">
        <v>24</v>
      </c>
      <c r="C25" s="45">
        <v>144</v>
      </c>
      <c r="D25" s="45">
        <v>47</v>
      </c>
      <c r="E25" s="45" t="s">
        <v>1258</v>
      </c>
      <c r="F25" s="44" t="s">
        <v>1246</v>
      </c>
      <c r="G25" s="44" t="s">
        <v>1257</v>
      </c>
      <c r="H25" s="44" t="s">
        <v>170</v>
      </c>
      <c r="I25" s="44" t="s">
        <v>171</v>
      </c>
      <c r="J25" s="44" t="s">
        <v>60</v>
      </c>
      <c r="K25" s="46" t="s">
        <v>61</v>
      </c>
      <c r="L25" s="44"/>
      <c r="M25" s="44" t="s">
        <v>131</v>
      </c>
      <c r="N25" s="44" t="s">
        <v>2051</v>
      </c>
      <c r="O25" s="44" t="s">
        <v>172</v>
      </c>
      <c r="P25" s="44" t="s">
        <v>173</v>
      </c>
      <c r="Q25" s="44" t="s">
        <v>60</v>
      </c>
      <c r="R25" s="44" t="s">
        <v>60</v>
      </c>
      <c r="S25" s="44" t="s">
        <v>60</v>
      </c>
      <c r="T25" s="47"/>
      <c r="U25" s="48" t="s">
        <v>1713</v>
      </c>
      <c r="V25" s="49">
        <v>281</v>
      </c>
      <c r="W25" s="49">
        <v>143</v>
      </c>
      <c r="X25" s="49">
        <v>48</v>
      </c>
      <c r="Y25" s="49" t="s">
        <v>1776</v>
      </c>
      <c r="Z25" s="48" t="s">
        <v>1748</v>
      </c>
      <c r="AA25" s="48" t="s">
        <v>178</v>
      </c>
      <c r="AB25" s="48" t="s">
        <v>179</v>
      </c>
      <c r="AC25" s="48" t="s">
        <v>180</v>
      </c>
      <c r="AD25" s="48" t="s">
        <v>44</v>
      </c>
      <c r="AE25" s="50" t="s">
        <v>1203</v>
      </c>
      <c r="AF25" s="48"/>
      <c r="AG25" s="48" t="s">
        <v>56</v>
      </c>
      <c r="AH25" s="48" t="s">
        <v>2183</v>
      </c>
      <c r="AI25" s="48" t="s">
        <v>2184</v>
      </c>
      <c r="AJ25" s="48"/>
      <c r="AK25" s="48" t="s">
        <v>44</v>
      </c>
      <c r="AL25" s="48" t="s">
        <v>44</v>
      </c>
      <c r="AM25" s="48" t="s">
        <v>201</v>
      </c>
    </row>
    <row r="26" spans="1:39" ht="15" customHeight="1" x14ac:dyDescent="0.25">
      <c r="A26" s="44" t="s">
        <v>1207</v>
      </c>
      <c r="B26" s="45">
        <v>25</v>
      </c>
      <c r="C26" s="45">
        <v>124</v>
      </c>
      <c r="D26" s="45">
        <v>49</v>
      </c>
      <c r="E26" s="45" t="s">
        <v>1259</v>
      </c>
      <c r="F26" s="44" t="s">
        <v>1260</v>
      </c>
      <c r="G26" s="44" t="s">
        <v>1261</v>
      </c>
      <c r="H26" s="44" t="s">
        <v>181</v>
      </c>
      <c r="I26" s="44" t="s">
        <v>182</v>
      </c>
      <c r="J26" s="44" t="s">
        <v>44</v>
      </c>
      <c r="K26" s="46" t="s">
        <v>1203</v>
      </c>
      <c r="L26" s="44"/>
      <c r="M26" s="44" t="s">
        <v>183</v>
      </c>
      <c r="N26" s="44" t="s">
        <v>2052</v>
      </c>
      <c r="O26" s="44" t="s">
        <v>184</v>
      </c>
      <c r="P26" s="44">
        <v>0</v>
      </c>
      <c r="Q26" s="44" t="s">
        <v>44</v>
      </c>
      <c r="R26" s="44" t="s">
        <v>44</v>
      </c>
      <c r="S26" s="44" t="s">
        <v>201</v>
      </c>
      <c r="T26" s="47"/>
      <c r="U26" s="48" t="s">
        <v>1713</v>
      </c>
      <c r="V26" s="49">
        <v>282</v>
      </c>
      <c r="W26" s="49">
        <v>123</v>
      </c>
      <c r="X26" s="49">
        <v>50</v>
      </c>
      <c r="Y26" s="49" t="s">
        <v>1778</v>
      </c>
      <c r="Z26" s="48" t="s">
        <v>1752</v>
      </c>
      <c r="AA26" s="48" t="s">
        <v>185</v>
      </c>
      <c r="AB26" s="48" t="s">
        <v>186</v>
      </c>
      <c r="AC26" s="48" t="s">
        <v>2185</v>
      </c>
      <c r="AD26" s="48" t="s">
        <v>2487</v>
      </c>
      <c r="AE26" s="50" t="s">
        <v>1203</v>
      </c>
      <c r="AF26" s="48"/>
      <c r="AG26" s="48" t="s">
        <v>737</v>
      </c>
      <c r="AH26" s="48" t="s">
        <v>2186</v>
      </c>
      <c r="AI26" s="48" t="s">
        <v>2187</v>
      </c>
      <c r="AJ26" s="48"/>
      <c r="AK26" s="48" t="s">
        <v>44</v>
      </c>
      <c r="AL26" s="48" t="s">
        <v>53</v>
      </c>
      <c r="AM26" s="48" t="s">
        <v>2035</v>
      </c>
    </row>
    <row r="27" spans="1:39" ht="15" customHeight="1" x14ac:dyDescent="0.25">
      <c r="A27" s="44" t="s">
        <v>1207</v>
      </c>
      <c r="B27" s="45">
        <v>26</v>
      </c>
      <c r="C27" s="45">
        <v>122</v>
      </c>
      <c r="D27" s="45">
        <v>51</v>
      </c>
      <c r="E27" s="45" t="s">
        <v>1262</v>
      </c>
      <c r="F27" s="44" t="s">
        <v>1263</v>
      </c>
      <c r="G27" s="44" t="s">
        <v>1264</v>
      </c>
      <c r="H27" s="44" t="s">
        <v>187</v>
      </c>
      <c r="I27" s="44" t="s">
        <v>188</v>
      </c>
      <c r="J27" s="44" t="s">
        <v>44</v>
      </c>
      <c r="K27" s="46" t="s">
        <v>1203</v>
      </c>
      <c r="L27" s="44"/>
      <c r="M27" s="44" t="s">
        <v>56</v>
      </c>
      <c r="N27" s="44" t="s">
        <v>189</v>
      </c>
      <c r="O27" s="44" t="s">
        <v>190</v>
      </c>
      <c r="P27" s="44">
        <v>0</v>
      </c>
      <c r="Q27" s="44" t="s">
        <v>44</v>
      </c>
      <c r="R27" s="44" t="s">
        <v>44</v>
      </c>
      <c r="S27" s="44" t="s">
        <v>201</v>
      </c>
      <c r="T27" s="47"/>
      <c r="U27" s="48" t="s">
        <v>1713</v>
      </c>
      <c r="V27" s="49">
        <v>283</v>
      </c>
      <c r="W27" s="49">
        <v>121</v>
      </c>
      <c r="X27" s="49">
        <v>52</v>
      </c>
      <c r="Y27" s="49" t="s">
        <v>1751</v>
      </c>
      <c r="Z27" s="48" t="s">
        <v>1754</v>
      </c>
      <c r="AA27" s="48" t="s">
        <v>191</v>
      </c>
      <c r="AB27" s="48" t="s">
        <v>192</v>
      </c>
      <c r="AC27" s="48" t="s">
        <v>193</v>
      </c>
      <c r="AD27" s="48" t="s">
        <v>44</v>
      </c>
      <c r="AE27" s="50" t="s">
        <v>1203</v>
      </c>
      <c r="AF27" s="48"/>
      <c r="AG27" s="48" t="s">
        <v>56</v>
      </c>
      <c r="AH27" s="48" t="s">
        <v>2188</v>
      </c>
      <c r="AI27" s="48" t="s">
        <v>2189</v>
      </c>
      <c r="AJ27" s="48"/>
      <c r="AK27" s="48" t="s">
        <v>44</v>
      </c>
      <c r="AL27" s="48" t="s">
        <v>44</v>
      </c>
      <c r="AM27" s="48" t="s">
        <v>2138</v>
      </c>
    </row>
    <row r="28" spans="1:39" ht="15" customHeight="1" x14ac:dyDescent="0.25">
      <c r="A28" s="44" t="s">
        <v>1207</v>
      </c>
      <c r="B28" s="45">
        <v>27</v>
      </c>
      <c r="C28" s="45">
        <v>32</v>
      </c>
      <c r="D28" s="45">
        <v>53</v>
      </c>
      <c r="E28" s="45" t="s">
        <v>1265</v>
      </c>
      <c r="F28" s="44" t="s">
        <v>1263</v>
      </c>
      <c r="G28" s="44" t="s">
        <v>1266</v>
      </c>
      <c r="H28" s="44" t="s">
        <v>194</v>
      </c>
      <c r="I28" s="44" t="s">
        <v>195</v>
      </c>
      <c r="J28" s="44" t="s">
        <v>44</v>
      </c>
      <c r="K28" s="46" t="s">
        <v>1203</v>
      </c>
      <c r="L28" s="44"/>
      <c r="M28" s="44" t="s">
        <v>196</v>
      </c>
      <c r="N28" s="44" t="s">
        <v>197</v>
      </c>
      <c r="O28" s="44" t="s">
        <v>2053</v>
      </c>
      <c r="P28" s="44" t="s">
        <v>198</v>
      </c>
      <c r="Q28" s="44" t="s">
        <v>44</v>
      </c>
      <c r="R28" s="44" t="s">
        <v>44</v>
      </c>
      <c r="S28" s="44" t="s">
        <v>201</v>
      </c>
      <c r="T28" s="47"/>
      <c r="U28" s="48" t="s">
        <v>1713</v>
      </c>
      <c r="V28" s="49">
        <v>284</v>
      </c>
      <c r="W28" s="49">
        <v>31</v>
      </c>
      <c r="X28" s="49">
        <v>54</v>
      </c>
      <c r="Y28" s="49" t="s">
        <v>1817</v>
      </c>
      <c r="Z28" s="48" t="s">
        <v>1730</v>
      </c>
      <c r="AA28" s="53" t="s">
        <v>2544</v>
      </c>
      <c r="AB28" s="48" t="s">
        <v>77</v>
      </c>
      <c r="AC28" s="48" t="s">
        <v>77</v>
      </c>
      <c r="AD28" s="48" t="s">
        <v>78</v>
      </c>
      <c r="AE28" s="50" t="s">
        <v>61</v>
      </c>
      <c r="AF28" s="48"/>
      <c r="AG28" s="48"/>
      <c r="AH28" s="48"/>
      <c r="AI28" s="48"/>
      <c r="AJ28" s="48"/>
      <c r="AK28" s="48" t="s">
        <v>78</v>
      </c>
      <c r="AL28" s="48" t="s">
        <v>78</v>
      </c>
      <c r="AM28" s="48" t="s">
        <v>2138</v>
      </c>
    </row>
    <row r="29" spans="1:39" ht="15" customHeight="1" x14ac:dyDescent="0.25">
      <c r="A29" s="44" t="s">
        <v>1207</v>
      </c>
      <c r="B29" s="45">
        <v>28</v>
      </c>
      <c r="C29" s="45">
        <v>152</v>
      </c>
      <c r="D29" s="45">
        <v>55</v>
      </c>
      <c r="E29" s="45" t="s">
        <v>1267</v>
      </c>
      <c r="F29" s="44" t="s">
        <v>1268</v>
      </c>
      <c r="G29" s="44" t="s">
        <v>1269</v>
      </c>
      <c r="H29" s="44" t="s">
        <v>199</v>
      </c>
      <c r="I29" s="44" t="s">
        <v>2054</v>
      </c>
      <c r="J29" s="44" t="s">
        <v>55</v>
      </c>
      <c r="K29" s="46" t="s">
        <v>1203</v>
      </c>
      <c r="L29" s="44"/>
      <c r="M29" s="44" t="s">
        <v>200</v>
      </c>
      <c r="N29" s="44" t="s">
        <v>2055</v>
      </c>
      <c r="O29" s="44" t="s">
        <v>2056</v>
      </c>
      <c r="P29" s="44">
        <v>0</v>
      </c>
      <c r="Q29" s="44" t="s">
        <v>44</v>
      </c>
      <c r="R29" s="44" t="s">
        <v>44</v>
      </c>
      <c r="S29" s="44" t="s">
        <v>201</v>
      </c>
      <c r="T29" s="47"/>
      <c r="U29" s="48" t="s">
        <v>1713</v>
      </c>
      <c r="V29" s="49">
        <v>285</v>
      </c>
      <c r="W29" s="49">
        <v>151</v>
      </c>
      <c r="X29" s="49">
        <v>56</v>
      </c>
      <c r="Y29" s="49" t="s">
        <v>1740</v>
      </c>
      <c r="Z29" s="48" t="s">
        <v>1757</v>
      </c>
      <c r="AA29" s="48" t="s">
        <v>2591</v>
      </c>
      <c r="AB29" s="48" t="s">
        <v>2592</v>
      </c>
      <c r="AC29" s="48" t="s">
        <v>2593</v>
      </c>
      <c r="AD29" s="48" t="s">
        <v>44</v>
      </c>
      <c r="AE29" s="50" t="s">
        <v>1203</v>
      </c>
      <c r="AF29" s="48"/>
      <c r="AG29" s="48" t="s">
        <v>56</v>
      </c>
      <c r="AH29" s="48" t="s">
        <v>2594</v>
      </c>
      <c r="AI29" s="48" t="s">
        <v>2219</v>
      </c>
      <c r="AJ29" s="48"/>
      <c r="AK29" s="48" t="s">
        <v>44</v>
      </c>
      <c r="AL29" s="48" t="s">
        <v>44</v>
      </c>
      <c r="AM29" s="48" t="s">
        <v>201</v>
      </c>
    </row>
    <row r="30" spans="1:39" ht="15" customHeight="1" x14ac:dyDescent="0.25">
      <c r="A30" s="44" t="s">
        <v>1207</v>
      </c>
      <c r="B30" s="45">
        <v>29</v>
      </c>
      <c r="C30" s="45">
        <v>464</v>
      </c>
      <c r="D30" s="45">
        <v>57</v>
      </c>
      <c r="E30" s="45" t="s">
        <v>1270</v>
      </c>
      <c r="F30" s="44" t="s">
        <v>1268</v>
      </c>
      <c r="G30" s="44" t="s">
        <v>1269</v>
      </c>
      <c r="H30" s="44" t="s">
        <v>199</v>
      </c>
      <c r="I30" s="44" t="s">
        <v>2054</v>
      </c>
      <c r="J30" s="44" t="s">
        <v>60</v>
      </c>
      <c r="K30" s="46" t="s">
        <v>61</v>
      </c>
      <c r="L30" s="44"/>
      <c r="M30" s="44" t="s">
        <v>200</v>
      </c>
      <c r="N30" s="44" t="s">
        <v>2055</v>
      </c>
      <c r="O30" s="44" t="s">
        <v>2056</v>
      </c>
      <c r="P30" s="44">
        <v>0</v>
      </c>
      <c r="Q30" s="44" t="s">
        <v>60</v>
      </c>
      <c r="R30" s="44" t="s">
        <v>60</v>
      </c>
      <c r="S30" s="44" t="s">
        <v>60</v>
      </c>
      <c r="T30" s="47"/>
      <c r="U30" s="48" t="s">
        <v>1713</v>
      </c>
      <c r="V30" s="49">
        <v>286</v>
      </c>
      <c r="W30" s="49">
        <v>463</v>
      </c>
      <c r="X30" s="49">
        <v>58</v>
      </c>
      <c r="Y30" s="49" t="s">
        <v>2032</v>
      </c>
      <c r="Z30" s="48" t="s">
        <v>1759</v>
      </c>
      <c r="AA30" s="48" t="s">
        <v>203</v>
      </c>
      <c r="AB30" s="48" t="s">
        <v>2191</v>
      </c>
      <c r="AC30" s="48" t="s">
        <v>2192</v>
      </c>
      <c r="AD30" s="48" t="s">
        <v>44</v>
      </c>
      <c r="AE30" s="50" t="s">
        <v>1203</v>
      </c>
      <c r="AF30" s="48"/>
      <c r="AG30" s="48" t="s">
        <v>595</v>
      </c>
      <c r="AH30" s="48" t="s">
        <v>2193</v>
      </c>
      <c r="AI30" s="48" t="s">
        <v>2194</v>
      </c>
      <c r="AJ30" s="48"/>
      <c r="AK30" s="48" t="s">
        <v>44</v>
      </c>
      <c r="AL30" s="48" t="s">
        <v>44</v>
      </c>
      <c r="AM30" s="48" t="s">
        <v>201</v>
      </c>
    </row>
    <row r="31" spans="1:39" ht="15" customHeight="1" x14ac:dyDescent="0.25">
      <c r="A31" s="44" t="s">
        <v>1207</v>
      </c>
      <c r="B31" s="45">
        <v>30</v>
      </c>
      <c r="C31" s="45">
        <v>254</v>
      </c>
      <c r="D31" s="45">
        <v>59</v>
      </c>
      <c r="E31" s="45" t="s">
        <v>1271</v>
      </c>
      <c r="F31" s="44" t="s">
        <v>1272</v>
      </c>
      <c r="G31" s="44" t="s">
        <v>1273</v>
      </c>
      <c r="H31" s="44" t="s">
        <v>2057</v>
      </c>
      <c r="I31" s="44" t="s">
        <v>2058</v>
      </c>
      <c r="J31" s="44" t="s">
        <v>686</v>
      </c>
      <c r="K31" s="46" t="s">
        <v>1203</v>
      </c>
      <c r="L31" s="44"/>
      <c r="M31" s="44" t="s">
        <v>204</v>
      </c>
      <c r="N31" s="44" t="s">
        <v>205</v>
      </c>
      <c r="O31" s="44" t="s">
        <v>206</v>
      </c>
      <c r="P31" s="44">
        <v>0</v>
      </c>
      <c r="Q31" s="44" t="s">
        <v>126</v>
      </c>
      <c r="R31" s="44" t="s">
        <v>686</v>
      </c>
      <c r="S31" s="44" t="s">
        <v>60</v>
      </c>
      <c r="T31" s="47"/>
      <c r="U31" s="48" t="s">
        <v>1713</v>
      </c>
      <c r="V31" s="49">
        <v>287</v>
      </c>
      <c r="W31" s="49">
        <v>253</v>
      </c>
      <c r="X31" s="49">
        <v>60</v>
      </c>
      <c r="Y31" s="49" t="s">
        <v>1921</v>
      </c>
      <c r="Z31" s="48" t="s">
        <v>1761</v>
      </c>
      <c r="AA31" s="48" t="s">
        <v>207</v>
      </c>
      <c r="AB31" s="48" t="s">
        <v>2195</v>
      </c>
      <c r="AC31" s="48" t="s">
        <v>2196</v>
      </c>
      <c r="AD31" s="48" t="s">
        <v>126</v>
      </c>
      <c r="AE31" s="50" t="s">
        <v>1203</v>
      </c>
      <c r="AF31" s="48"/>
      <c r="AG31" s="48" t="s">
        <v>56</v>
      </c>
      <c r="AH31" s="48" t="s">
        <v>2197</v>
      </c>
      <c r="AI31" s="48">
        <v>0</v>
      </c>
      <c r="AJ31" s="48"/>
      <c r="AK31" s="48" t="s">
        <v>126</v>
      </c>
      <c r="AL31" s="48" t="s">
        <v>126</v>
      </c>
      <c r="AM31" s="48" t="s">
        <v>201</v>
      </c>
    </row>
    <row r="32" spans="1:39" ht="15" customHeight="1" x14ac:dyDescent="0.25">
      <c r="A32" s="44" t="s">
        <v>1207</v>
      </c>
      <c r="B32" s="45">
        <v>31</v>
      </c>
      <c r="C32" s="45">
        <v>414</v>
      </c>
      <c r="D32" s="45">
        <v>61</v>
      </c>
      <c r="E32" s="45" t="s">
        <v>1274</v>
      </c>
      <c r="F32" s="44" t="s">
        <v>1272</v>
      </c>
      <c r="G32" s="44" t="s">
        <v>1273</v>
      </c>
      <c r="H32" s="44" t="s">
        <v>2057</v>
      </c>
      <c r="I32" s="44" t="s">
        <v>2058</v>
      </c>
      <c r="J32" s="44" t="s">
        <v>60</v>
      </c>
      <c r="K32" s="46" t="s">
        <v>61</v>
      </c>
      <c r="L32" s="44"/>
      <c r="M32" s="44" t="s">
        <v>204</v>
      </c>
      <c r="N32" s="44" t="s">
        <v>205</v>
      </c>
      <c r="O32" s="44" t="s">
        <v>206</v>
      </c>
      <c r="P32" s="44">
        <v>0</v>
      </c>
      <c r="Q32" s="44" t="s">
        <v>60</v>
      </c>
      <c r="R32" s="44" t="s">
        <v>60</v>
      </c>
      <c r="S32" s="44" t="s">
        <v>60</v>
      </c>
      <c r="T32" s="47"/>
      <c r="U32" s="48" t="s">
        <v>1713</v>
      </c>
      <c r="V32" s="49">
        <v>288</v>
      </c>
      <c r="W32" s="49">
        <v>413</v>
      </c>
      <c r="X32" s="49">
        <v>62</v>
      </c>
      <c r="Y32" s="49" t="s">
        <v>2038</v>
      </c>
      <c r="Z32" s="48" t="s">
        <v>1763</v>
      </c>
      <c r="AA32" s="48" t="s">
        <v>211</v>
      </c>
      <c r="AB32" s="48" t="s">
        <v>2198</v>
      </c>
      <c r="AC32" s="48" t="s">
        <v>212</v>
      </c>
      <c r="AD32" s="48" t="s">
        <v>126</v>
      </c>
      <c r="AE32" s="50" t="s">
        <v>1203</v>
      </c>
      <c r="AF32" s="48"/>
      <c r="AG32" s="48" t="s">
        <v>56</v>
      </c>
      <c r="AH32" s="48" t="s">
        <v>2199</v>
      </c>
      <c r="AI32" s="48" t="s">
        <v>2200</v>
      </c>
      <c r="AJ32" s="48"/>
      <c r="AK32" s="48" t="s">
        <v>126</v>
      </c>
      <c r="AL32" s="48" t="s">
        <v>126</v>
      </c>
      <c r="AM32" s="48" t="s">
        <v>201</v>
      </c>
    </row>
    <row r="33" spans="1:39" ht="15" customHeight="1" x14ac:dyDescent="0.25">
      <c r="A33" s="44" t="s">
        <v>1207</v>
      </c>
      <c r="B33" s="45">
        <v>32</v>
      </c>
      <c r="C33" s="45">
        <v>482</v>
      </c>
      <c r="D33" s="45">
        <v>63</v>
      </c>
      <c r="E33" s="45" t="s">
        <v>1275</v>
      </c>
      <c r="F33" s="44" t="s">
        <v>1272</v>
      </c>
      <c r="G33" s="44" t="s">
        <v>1273</v>
      </c>
      <c r="H33" s="44" t="s">
        <v>2057</v>
      </c>
      <c r="I33" s="44" t="s">
        <v>2058</v>
      </c>
      <c r="J33" s="44" t="s">
        <v>60</v>
      </c>
      <c r="K33" s="46" t="s">
        <v>61</v>
      </c>
      <c r="L33" s="44"/>
      <c r="M33" s="44" t="s">
        <v>204</v>
      </c>
      <c r="N33" s="44" t="s">
        <v>205</v>
      </c>
      <c r="O33" s="44" t="s">
        <v>206</v>
      </c>
      <c r="P33" s="44">
        <v>0</v>
      </c>
      <c r="Q33" s="44" t="s">
        <v>60</v>
      </c>
      <c r="R33" s="44" t="s">
        <v>60</v>
      </c>
      <c r="S33" s="44" t="s">
        <v>60</v>
      </c>
      <c r="T33" s="47"/>
      <c r="U33" s="48" t="s">
        <v>1713</v>
      </c>
      <c r="V33" s="49">
        <v>289</v>
      </c>
      <c r="W33" s="49">
        <v>481</v>
      </c>
      <c r="X33" s="49">
        <v>64</v>
      </c>
      <c r="Y33" s="49" t="s">
        <v>1727</v>
      </c>
      <c r="Z33" s="48" t="s">
        <v>1765</v>
      </c>
      <c r="AA33" s="48" t="s">
        <v>213</v>
      </c>
      <c r="AB33" s="48" t="s">
        <v>214</v>
      </c>
      <c r="AC33" s="48" t="s">
        <v>215</v>
      </c>
      <c r="AD33" s="48" t="s">
        <v>126</v>
      </c>
      <c r="AE33" s="50" t="s">
        <v>1203</v>
      </c>
      <c r="AF33" s="48"/>
      <c r="AG33" s="48" t="s">
        <v>56</v>
      </c>
      <c r="AH33" s="48" t="s">
        <v>2201</v>
      </c>
      <c r="AI33" s="48">
        <v>0</v>
      </c>
      <c r="AJ33" s="48"/>
      <c r="AK33" s="48" t="s">
        <v>126</v>
      </c>
      <c r="AL33" s="48" t="s">
        <v>126</v>
      </c>
      <c r="AM33" s="48" t="s">
        <v>201</v>
      </c>
    </row>
    <row r="34" spans="1:39" ht="15" customHeight="1" x14ac:dyDescent="0.25">
      <c r="A34" s="44" t="s">
        <v>1207</v>
      </c>
      <c r="B34" s="45">
        <v>33</v>
      </c>
      <c r="C34" s="45">
        <v>326</v>
      </c>
      <c r="D34" s="45">
        <v>65</v>
      </c>
      <c r="E34" s="45" t="s">
        <v>1276</v>
      </c>
      <c r="F34" s="44" t="s">
        <v>1272</v>
      </c>
      <c r="G34" s="44" t="s">
        <v>1273</v>
      </c>
      <c r="H34" s="44" t="s">
        <v>2057</v>
      </c>
      <c r="I34" s="44" t="s">
        <v>2058</v>
      </c>
      <c r="J34" s="44" t="s">
        <v>60</v>
      </c>
      <c r="K34" s="46" t="s">
        <v>61</v>
      </c>
      <c r="L34" s="44"/>
      <c r="M34" s="44" t="s">
        <v>204</v>
      </c>
      <c r="N34" s="44" t="s">
        <v>205</v>
      </c>
      <c r="O34" s="44" t="s">
        <v>206</v>
      </c>
      <c r="P34" s="44">
        <v>0</v>
      </c>
      <c r="Q34" s="44" t="s">
        <v>60</v>
      </c>
      <c r="R34" s="44" t="s">
        <v>60</v>
      </c>
      <c r="S34" s="44" t="s">
        <v>60</v>
      </c>
      <c r="T34" s="47"/>
      <c r="U34" s="48" t="s">
        <v>1713</v>
      </c>
      <c r="V34" s="49">
        <v>290</v>
      </c>
      <c r="W34" s="49">
        <v>325</v>
      </c>
      <c r="X34" s="49">
        <v>66</v>
      </c>
      <c r="Y34" s="49" t="s">
        <v>2006</v>
      </c>
      <c r="Z34" s="48" t="s">
        <v>1767</v>
      </c>
      <c r="AA34" s="48" t="s">
        <v>208</v>
      </c>
      <c r="AB34" s="48" t="s">
        <v>209</v>
      </c>
      <c r="AC34" s="48" t="s">
        <v>210</v>
      </c>
      <c r="AD34" s="48" t="s">
        <v>126</v>
      </c>
      <c r="AE34" s="50" t="s">
        <v>1203</v>
      </c>
      <c r="AF34" s="48"/>
      <c r="AG34" s="48" t="s">
        <v>56</v>
      </c>
      <c r="AH34" s="48" t="s">
        <v>2153</v>
      </c>
      <c r="AI34" s="48">
        <v>0</v>
      </c>
      <c r="AJ34" s="48"/>
      <c r="AK34" s="48" t="s">
        <v>126</v>
      </c>
      <c r="AL34" s="48" t="s">
        <v>126</v>
      </c>
      <c r="AM34" s="48" t="s">
        <v>201</v>
      </c>
    </row>
    <row r="35" spans="1:39" ht="15" customHeight="1" x14ac:dyDescent="0.25">
      <c r="A35" s="44" t="s">
        <v>1207</v>
      </c>
      <c r="B35" s="45">
        <v>34</v>
      </c>
      <c r="C35" s="45">
        <v>384</v>
      </c>
      <c r="D35" s="45">
        <v>67</v>
      </c>
      <c r="E35" s="45" t="s">
        <v>1277</v>
      </c>
      <c r="F35" s="44" t="s">
        <v>1278</v>
      </c>
      <c r="G35" s="44" t="s">
        <v>1279</v>
      </c>
      <c r="H35" s="44" t="s">
        <v>216</v>
      </c>
      <c r="I35" s="44" t="s">
        <v>2059</v>
      </c>
      <c r="J35" s="44" t="s">
        <v>55</v>
      </c>
      <c r="K35" s="46" t="s">
        <v>1203</v>
      </c>
      <c r="L35" s="44"/>
      <c r="M35" s="44" t="s">
        <v>217</v>
      </c>
      <c r="N35" s="44" t="s">
        <v>2060</v>
      </c>
      <c r="O35" s="44" t="s">
        <v>2061</v>
      </c>
      <c r="P35" s="44">
        <v>0</v>
      </c>
      <c r="Q35" s="44" t="s">
        <v>44</v>
      </c>
      <c r="R35" s="44" t="s">
        <v>55</v>
      </c>
      <c r="S35" s="44" t="s">
        <v>60</v>
      </c>
      <c r="T35" s="47"/>
      <c r="U35" s="48" t="s">
        <v>1713</v>
      </c>
      <c r="V35" s="49">
        <v>291</v>
      </c>
      <c r="W35" s="49">
        <v>383</v>
      </c>
      <c r="X35" s="49">
        <v>68</v>
      </c>
      <c r="Y35" s="49" t="s">
        <v>1772</v>
      </c>
      <c r="Z35" s="48" t="s">
        <v>1769</v>
      </c>
      <c r="AA35" s="48" t="s">
        <v>218</v>
      </c>
      <c r="AB35" s="48" t="s">
        <v>219</v>
      </c>
      <c r="AC35" s="48" t="s">
        <v>2202</v>
      </c>
      <c r="AD35" s="48" t="s">
        <v>126</v>
      </c>
      <c r="AE35" s="50" t="s">
        <v>1203</v>
      </c>
      <c r="AF35" s="48"/>
      <c r="AG35" s="48" t="s">
        <v>217</v>
      </c>
      <c r="AH35" s="48" t="s">
        <v>2203</v>
      </c>
      <c r="AI35" s="48" t="s">
        <v>2204</v>
      </c>
      <c r="AJ35" s="48"/>
      <c r="AK35" s="48" t="s">
        <v>126</v>
      </c>
      <c r="AL35" s="48" t="s">
        <v>126</v>
      </c>
      <c r="AM35" s="48" t="s">
        <v>201</v>
      </c>
    </row>
    <row r="36" spans="1:39" ht="15" customHeight="1" x14ac:dyDescent="0.25">
      <c r="A36" s="44" t="s">
        <v>1207</v>
      </c>
      <c r="B36" s="45">
        <v>35</v>
      </c>
      <c r="C36" s="45">
        <v>386</v>
      </c>
      <c r="D36" s="45">
        <v>69</v>
      </c>
      <c r="E36" s="45" t="s">
        <v>1280</v>
      </c>
      <c r="F36" s="44" t="s">
        <v>1278</v>
      </c>
      <c r="G36" s="44" t="s">
        <v>1279</v>
      </c>
      <c r="H36" s="44" t="s">
        <v>216</v>
      </c>
      <c r="I36" s="44" t="s">
        <v>2059</v>
      </c>
      <c r="J36" s="44" t="s">
        <v>60</v>
      </c>
      <c r="K36" s="46" t="s">
        <v>61</v>
      </c>
      <c r="L36" s="44"/>
      <c r="M36" s="44" t="s">
        <v>217</v>
      </c>
      <c r="N36" s="44" t="s">
        <v>2060</v>
      </c>
      <c r="O36" s="44" t="s">
        <v>2061</v>
      </c>
      <c r="P36" s="44">
        <v>0</v>
      </c>
      <c r="Q36" s="44" t="s">
        <v>60</v>
      </c>
      <c r="R36" s="44" t="s">
        <v>60</v>
      </c>
      <c r="S36" s="44" t="s">
        <v>60</v>
      </c>
      <c r="T36" s="47"/>
      <c r="U36" s="48" t="s">
        <v>1713</v>
      </c>
      <c r="V36" s="49">
        <v>292</v>
      </c>
      <c r="W36" s="49">
        <v>385</v>
      </c>
      <c r="X36" s="49">
        <v>70</v>
      </c>
      <c r="Y36" s="49" t="s">
        <v>1825</v>
      </c>
      <c r="Z36" s="48" t="s">
        <v>1769</v>
      </c>
      <c r="AA36" s="48" t="s">
        <v>220</v>
      </c>
      <c r="AB36" s="48" t="s">
        <v>221</v>
      </c>
      <c r="AC36" s="48" t="s">
        <v>222</v>
      </c>
      <c r="AD36" s="48" t="s">
        <v>126</v>
      </c>
      <c r="AE36" s="50" t="s">
        <v>1203</v>
      </c>
      <c r="AF36" s="48"/>
      <c r="AG36" s="48" t="s">
        <v>217</v>
      </c>
      <c r="AH36" s="48" t="s">
        <v>2205</v>
      </c>
      <c r="AI36" s="48" t="s">
        <v>2206</v>
      </c>
      <c r="AJ36" s="48"/>
      <c r="AK36" s="48" t="s">
        <v>126</v>
      </c>
      <c r="AL36" s="48" t="s">
        <v>126</v>
      </c>
      <c r="AM36" s="48" t="s">
        <v>201</v>
      </c>
    </row>
    <row r="37" spans="1:39" ht="15" customHeight="1" x14ac:dyDescent="0.25">
      <c r="A37" s="44" t="s">
        <v>1207</v>
      </c>
      <c r="B37" s="45">
        <v>36</v>
      </c>
      <c r="C37" s="45">
        <v>388</v>
      </c>
      <c r="D37" s="45">
        <v>71</v>
      </c>
      <c r="E37" s="45" t="s">
        <v>1281</v>
      </c>
      <c r="F37" s="44" t="s">
        <v>1278</v>
      </c>
      <c r="G37" s="44" t="s">
        <v>1279</v>
      </c>
      <c r="H37" s="44" t="s">
        <v>216</v>
      </c>
      <c r="I37" s="44" t="s">
        <v>2059</v>
      </c>
      <c r="J37" s="44" t="s">
        <v>60</v>
      </c>
      <c r="K37" s="46" t="s">
        <v>61</v>
      </c>
      <c r="L37" s="44"/>
      <c r="M37" s="44" t="s">
        <v>217</v>
      </c>
      <c r="N37" s="44" t="s">
        <v>2060</v>
      </c>
      <c r="O37" s="44" t="s">
        <v>2061</v>
      </c>
      <c r="P37" s="44">
        <v>0</v>
      </c>
      <c r="Q37" s="44" t="s">
        <v>60</v>
      </c>
      <c r="R37" s="44" t="s">
        <v>60</v>
      </c>
      <c r="S37" s="44" t="s">
        <v>60</v>
      </c>
      <c r="T37" s="47"/>
      <c r="U37" s="48" t="s">
        <v>1713</v>
      </c>
      <c r="V37" s="49">
        <v>293</v>
      </c>
      <c r="W37" s="49">
        <v>387</v>
      </c>
      <c r="X37" s="49">
        <v>72</v>
      </c>
      <c r="Y37" s="49" t="s">
        <v>1828</v>
      </c>
      <c r="Z37" s="48" t="s">
        <v>1769</v>
      </c>
      <c r="AA37" s="48" t="s">
        <v>223</v>
      </c>
      <c r="AB37" s="48" t="s">
        <v>224</v>
      </c>
      <c r="AC37" s="48" t="s">
        <v>225</v>
      </c>
      <c r="AD37" s="48" t="s">
        <v>226</v>
      </c>
      <c r="AE37" s="50" t="s">
        <v>1203</v>
      </c>
      <c r="AF37" s="48"/>
      <c r="AG37" s="48" t="s">
        <v>551</v>
      </c>
      <c r="AH37" s="48" t="s">
        <v>2207</v>
      </c>
      <c r="AI37" s="48">
        <v>0</v>
      </c>
      <c r="AJ37" s="48"/>
      <c r="AK37" s="48" t="s">
        <v>226</v>
      </c>
      <c r="AL37" s="48" t="s">
        <v>226</v>
      </c>
      <c r="AM37" s="48" t="s">
        <v>201</v>
      </c>
    </row>
    <row r="38" spans="1:39" ht="15" customHeight="1" x14ac:dyDescent="0.25">
      <c r="A38" s="44" t="s">
        <v>1207</v>
      </c>
      <c r="B38" s="45">
        <v>37</v>
      </c>
      <c r="C38" s="45">
        <v>390</v>
      </c>
      <c r="D38" s="45">
        <v>73</v>
      </c>
      <c r="E38" s="45" t="s">
        <v>1282</v>
      </c>
      <c r="F38" s="44" t="s">
        <v>1278</v>
      </c>
      <c r="G38" s="44" t="s">
        <v>1283</v>
      </c>
      <c r="H38" s="44" t="s">
        <v>227</v>
      </c>
      <c r="I38" s="44" t="s">
        <v>228</v>
      </c>
      <c r="J38" s="44" t="s">
        <v>44</v>
      </c>
      <c r="K38" s="46" t="s">
        <v>1203</v>
      </c>
      <c r="L38" s="44"/>
      <c r="M38" s="44" t="s">
        <v>229</v>
      </c>
      <c r="N38" s="44" t="s">
        <v>230</v>
      </c>
      <c r="O38" s="44" t="s">
        <v>51</v>
      </c>
      <c r="P38" s="44" t="s">
        <v>51</v>
      </c>
      <c r="Q38" s="44" t="s">
        <v>44</v>
      </c>
      <c r="R38" s="44" t="s">
        <v>44</v>
      </c>
      <c r="S38" s="44" t="s">
        <v>201</v>
      </c>
      <c r="T38" s="47"/>
      <c r="U38" s="48" t="s">
        <v>1713</v>
      </c>
      <c r="V38" s="49">
        <v>294</v>
      </c>
      <c r="W38" s="49">
        <v>389</v>
      </c>
      <c r="X38" s="49">
        <v>74</v>
      </c>
      <c r="Y38" s="49" t="s">
        <v>1883</v>
      </c>
      <c r="Z38" s="48" t="s">
        <v>1769</v>
      </c>
      <c r="AA38" s="48" t="s">
        <v>231</v>
      </c>
      <c r="AB38" s="48" t="s">
        <v>2208</v>
      </c>
      <c r="AC38" s="48" t="s">
        <v>2209</v>
      </c>
      <c r="AD38" s="48" t="s">
        <v>126</v>
      </c>
      <c r="AE38" s="50" t="s">
        <v>1203</v>
      </c>
      <c r="AF38" s="48"/>
      <c r="AG38" s="48" t="s">
        <v>229</v>
      </c>
      <c r="AH38" s="48" t="s">
        <v>2210</v>
      </c>
      <c r="AI38" s="48">
        <v>0</v>
      </c>
      <c r="AJ38" s="48"/>
      <c r="AK38" s="48" t="s">
        <v>126</v>
      </c>
      <c r="AL38" s="48" t="s">
        <v>126</v>
      </c>
      <c r="AM38" s="48" t="s">
        <v>201</v>
      </c>
    </row>
    <row r="39" spans="1:39" ht="15" customHeight="1" x14ac:dyDescent="0.25">
      <c r="A39" s="44" t="s">
        <v>1207</v>
      </c>
      <c r="B39" s="45">
        <v>38</v>
      </c>
      <c r="C39" s="45">
        <v>446</v>
      </c>
      <c r="D39" s="45">
        <v>75</v>
      </c>
      <c r="E39" s="45" t="s">
        <v>1284</v>
      </c>
      <c r="F39" s="44" t="s">
        <v>1278</v>
      </c>
      <c r="G39" s="44" t="s">
        <v>1285</v>
      </c>
      <c r="H39" s="44" t="s">
        <v>232</v>
      </c>
      <c r="I39" s="44" t="s">
        <v>2062</v>
      </c>
      <c r="J39" s="44" t="s">
        <v>44</v>
      </c>
      <c r="K39" s="46" t="s">
        <v>1203</v>
      </c>
      <c r="L39" s="44"/>
      <c r="M39" s="44" t="s">
        <v>233</v>
      </c>
      <c r="N39" s="44" t="s">
        <v>2063</v>
      </c>
      <c r="O39" s="44" t="s">
        <v>51</v>
      </c>
      <c r="P39" s="44" t="s">
        <v>51</v>
      </c>
      <c r="Q39" s="44" t="s">
        <v>44</v>
      </c>
      <c r="R39" s="44" t="s">
        <v>44</v>
      </c>
      <c r="S39" s="44" t="s">
        <v>201</v>
      </c>
      <c r="T39" s="47"/>
      <c r="U39" s="48" t="s">
        <v>1713</v>
      </c>
      <c r="V39" s="49">
        <v>295</v>
      </c>
      <c r="W39" s="49">
        <v>445</v>
      </c>
      <c r="X39" s="49">
        <v>76</v>
      </c>
      <c r="Y39" s="49" t="s">
        <v>2024</v>
      </c>
      <c r="Z39" s="48" t="s">
        <v>1774</v>
      </c>
      <c r="AA39" s="48" t="s">
        <v>1775</v>
      </c>
      <c r="AB39" s="48" t="s">
        <v>2211</v>
      </c>
      <c r="AC39" s="48" t="s">
        <v>2212</v>
      </c>
      <c r="AD39" s="48" t="s">
        <v>44</v>
      </c>
      <c r="AE39" s="50" t="s">
        <v>1203</v>
      </c>
      <c r="AF39" s="48"/>
      <c r="AG39" s="48" t="s">
        <v>296</v>
      </c>
      <c r="AH39" s="48" t="s">
        <v>2213</v>
      </c>
      <c r="AI39" s="48" t="s">
        <v>2214</v>
      </c>
      <c r="AJ39" s="48"/>
      <c r="AK39" s="48" t="s">
        <v>44</v>
      </c>
      <c r="AL39" s="48" t="s">
        <v>44</v>
      </c>
      <c r="AM39" s="48" t="s">
        <v>201</v>
      </c>
    </row>
    <row r="40" spans="1:39" ht="15" customHeight="1" x14ac:dyDescent="0.25">
      <c r="A40" s="44" t="s">
        <v>1207</v>
      </c>
      <c r="B40" s="45">
        <v>39</v>
      </c>
      <c r="C40" s="45">
        <v>146</v>
      </c>
      <c r="D40" s="45">
        <v>77</v>
      </c>
      <c r="E40" s="45" t="s">
        <v>1286</v>
      </c>
      <c r="F40" s="44" t="s">
        <v>1287</v>
      </c>
      <c r="G40" s="44" t="s">
        <v>1288</v>
      </c>
      <c r="H40" s="44" t="s">
        <v>234</v>
      </c>
      <c r="I40" s="44" t="s">
        <v>2064</v>
      </c>
      <c r="J40" s="44" t="s">
        <v>44</v>
      </c>
      <c r="K40" s="46" t="s">
        <v>1203</v>
      </c>
      <c r="L40" s="44"/>
      <c r="M40" s="44" t="s">
        <v>56</v>
      </c>
      <c r="N40" s="44" t="s">
        <v>235</v>
      </c>
      <c r="O40" s="44" t="s">
        <v>236</v>
      </c>
      <c r="P40" s="44">
        <v>0</v>
      </c>
      <c r="Q40" s="44" t="s">
        <v>44</v>
      </c>
      <c r="R40" s="44" t="s">
        <v>44</v>
      </c>
      <c r="S40" s="44" t="s">
        <v>201</v>
      </c>
      <c r="T40" s="47"/>
      <c r="U40" s="48" t="s">
        <v>1713</v>
      </c>
      <c r="V40" s="49">
        <v>296</v>
      </c>
      <c r="W40" s="49">
        <v>145</v>
      </c>
      <c r="X40" s="49">
        <v>78</v>
      </c>
      <c r="Y40" s="49" t="s">
        <v>1780</v>
      </c>
      <c r="Z40" s="48" t="s">
        <v>1777</v>
      </c>
      <c r="AA40" s="48" t="s">
        <v>237</v>
      </c>
      <c r="AB40" s="48" t="s">
        <v>2215</v>
      </c>
      <c r="AC40" s="48" t="s">
        <v>238</v>
      </c>
      <c r="AD40" s="48" t="s">
        <v>44</v>
      </c>
      <c r="AE40" s="50" t="s">
        <v>1203</v>
      </c>
      <c r="AF40" s="48"/>
      <c r="AG40" s="48" t="s">
        <v>56</v>
      </c>
      <c r="AH40" s="48" t="s">
        <v>2216</v>
      </c>
      <c r="AI40" s="48">
        <v>0</v>
      </c>
      <c r="AJ40" s="48"/>
      <c r="AK40" s="48" t="s">
        <v>44</v>
      </c>
      <c r="AL40" s="48" t="s">
        <v>44</v>
      </c>
      <c r="AM40" s="48" t="s">
        <v>201</v>
      </c>
    </row>
    <row r="41" spans="1:39" ht="15" customHeight="1" x14ac:dyDescent="0.25">
      <c r="A41" s="44" t="s">
        <v>1207</v>
      </c>
      <c r="B41" s="45">
        <v>40</v>
      </c>
      <c r="C41" s="45">
        <v>126</v>
      </c>
      <c r="D41" s="45">
        <v>79</v>
      </c>
      <c r="E41" s="45" t="s">
        <v>1289</v>
      </c>
      <c r="F41" s="44" t="s">
        <v>1290</v>
      </c>
      <c r="G41" s="44" t="s">
        <v>1291</v>
      </c>
      <c r="H41" s="44" t="s">
        <v>239</v>
      </c>
      <c r="I41" s="44" t="s">
        <v>2065</v>
      </c>
      <c r="J41" s="44" t="s">
        <v>126</v>
      </c>
      <c r="K41" s="46" t="s">
        <v>1203</v>
      </c>
      <c r="L41" s="44"/>
      <c r="M41" s="44" t="s">
        <v>240</v>
      </c>
      <c r="N41" s="44" t="s">
        <v>241</v>
      </c>
      <c r="O41" s="44">
        <v>0</v>
      </c>
      <c r="P41" s="44">
        <v>0</v>
      </c>
      <c r="Q41" s="44" t="s">
        <v>126</v>
      </c>
      <c r="R41" s="44" t="s">
        <v>126</v>
      </c>
      <c r="S41" s="44" t="s">
        <v>201</v>
      </c>
      <c r="T41" s="47"/>
      <c r="U41" s="48" t="s">
        <v>1713</v>
      </c>
      <c r="V41" s="49">
        <v>297</v>
      </c>
      <c r="W41" s="49">
        <v>125</v>
      </c>
      <c r="X41" s="49">
        <v>80</v>
      </c>
      <c r="Y41" s="49" t="s">
        <v>1785</v>
      </c>
      <c r="Z41" s="48" t="s">
        <v>1779</v>
      </c>
      <c r="AA41" s="48" t="s">
        <v>242</v>
      </c>
      <c r="AB41" s="48" t="s">
        <v>243</v>
      </c>
      <c r="AC41" s="48" t="s">
        <v>2217</v>
      </c>
      <c r="AD41" s="48" t="s">
        <v>44</v>
      </c>
      <c r="AE41" s="50" t="s">
        <v>1203</v>
      </c>
      <c r="AF41" s="48"/>
      <c r="AG41" s="48" t="s">
        <v>56</v>
      </c>
      <c r="AH41" s="48" t="s">
        <v>2218</v>
      </c>
      <c r="AI41" s="48" t="s">
        <v>2219</v>
      </c>
      <c r="AJ41" s="48"/>
      <c r="AK41" s="48" t="s">
        <v>44</v>
      </c>
      <c r="AL41" s="48" t="s">
        <v>44</v>
      </c>
      <c r="AM41" s="48" t="s">
        <v>201</v>
      </c>
    </row>
    <row r="42" spans="1:39" ht="15" customHeight="1" x14ac:dyDescent="0.25">
      <c r="A42" s="44" t="s">
        <v>1207</v>
      </c>
      <c r="B42" s="45">
        <v>41</v>
      </c>
      <c r="C42" s="45">
        <v>148</v>
      </c>
      <c r="D42" s="45">
        <v>81</v>
      </c>
      <c r="E42" s="45" t="s">
        <v>1292</v>
      </c>
      <c r="F42" s="44" t="s">
        <v>1293</v>
      </c>
      <c r="G42" s="44" t="s">
        <v>1294</v>
      </c>
      <c r="H42" s="44" t="s">
        <v>244</v>
      </c>
      <c r="I42" s="44" t="s">
        <v>2066</v>
      </c>
      <c r="J42" s="44" t="s">
        <v>686</v>
      </c>
      <c r="K42" s="46" t="s">
        <v>1203</v>
      </c>
      <c r="L42" s="44"/>
      <c r="M42" s="44" t="s">
        <v>56</v>
      </c>
      <c r="N42" s="44" t="s">
        <v>2067</v>
      </c>
      <c r="O42" s="44">
        <v>0</v>
      </c>
      <c r="P42" s="44">
        <v>0</v>
      </c>
      <c r="Q42" s="44" t="s">
        <v>126</v>
      </c>
      <c r="R42" s="44" t="s">
        <v>686</v>
      </c>
      <c r="S42" s="44" t="s">
        <v>60</v>
      </c>
      <c r="T42" s="47"/>
      <c r="U42" s="48" t="s">
        <v>1713</v>
      </c>
      <c r="V42" s="49">
        <v>298</v>
      </c>
      <c r="W42" s="49">
        <v>147</v>
      </c>
      <c r="X42" s="49">
        <v>82</v>
      </c>
      <c r="Y42" s="49" t="s">
        <v>1782</v>
      </c>
      <c r="Z42" s="48" t="s">
        <v>1781</v>
      </c>
      <c r="AA42" s="48" t="s">
        <v>245</v>
      </c>
      <c r="AB42" s="48" t="s">
        <v>246</v>
      </c>
      <c r="AC42" s="48" t="s">
        <v>247</v>
      </c>
      <c r="AD42" s="48" t="s">
        <v>126</v>
      </c>
      <c r="AE42" s="50" t="s">
        <v>1203</v>
      </c>
      <c r="AF42" s="48"/>
      <c r="AG42" s="48" t="s">
        <v>56</v>
      </c>
      <c r="AH42" s="48" t="s">
        <v>2220</v>
      </c>
      <c r="AI42" s="48">
        <v>0</v>
      </c>
      <c r="AJ42" s="48"/>
      <c r="AK42" s="48" t="s">
        <v>126</v>
      </c>
      <c r="AL42" s="48" t="s">
        <v>126</v>
      </c>
      <c r="AM42" s="48" t="s">
        <v>201</v>
      </c>
    </row>
    <row r="43" spans="1:39" ht="15" customHeight="1" x14ac:dyDescent="0.25">
      <c r="A43" s="44" t="s">
        <v>1207</v>
      </c>
      <c r="B43" s="45">
        <v>42</v>
      </c>
      <c r="C43" s="45">
        <v>150</v>
      </c>
      <c r="D43" s="45">
        <v>83</v>
      </c>
      <c r="E43" s="45" t="s">
        <v>1295</v>
      </c>
      <c r="F43" s="44" t="s">
        <v>1293</v>
      </c>
      <c r="G43" s="44" t="s">
        <v>1294</v>
      </c>
      <c r="H43" s="44" t="s">
        <v>244</v>
      </c>
      <c r="I43" s="44" t="s">
        <v>2066</v>
      </c>
      <c r="J43" s="44" t="s">
        <v>60</v>
      </c>
      <c r="K43" s="46" t="s">
        <v>61</v>
      </c>
      <c r="L43" s="44"/>
      <c r="M43" s="44" t="s">
        <v>56</v>
      </c>
      <c r="N43" s="44" t="s">
        <v>2067</v>
      </c>
      <c r="O43" s="44">
        <v>0</v>
      </c>
      <c r="P43" s="44">
        <v>0</v>
      </c>
      <c r="Q43" s="44" t="s">
        <v>60</v>
      </c>
      <c r="R43" s="44" t="s">
        <v>60</v>
      </c>
      <c r="S43" s="44" t="s">
        <v>60</v>
      </c>
      <c r="T43" s="47"/>
      <c r="U43" s="48" t="s">
        <v>1713</v>
      </c>
      <c r="V43" s="49">
        <v>299</v>
      </c>
      <c r="W43" s="49">
        <v>149</v>
      </c>
      <c r="X43" s="49">
        <v>84</v>
      </c>
      <c r="Y43" s="49" t="s">
        <v>1756</v>
      </c>
      <c r="Z43" s="48" t="s">
        <v>1781</v>
      </c>
      <c r="AA43" s="48" t="s">
        <v>248</v>
      </c>
      <c r="AB43" s="48" t="s">
        <v>249</v>
      </c>
      <c r="AC43" s="48" t="s">
        <v>2221</v>
      </c>
      <c r="AD43" s="48" t="s">
        <v>126</v>
      </c>
      <c r="AE43" s="50" t="s">
        <v>1203</v>
      </c>
      <c r="AF43" s="48"/>
      <c r="AG43" s="48" t="s">
        <v>56</v>
      </c>
      <c r="AH43" s="48" t="s">
        <v>2222</v>
      </c>
      <c r="AI43" s="48">
        <v>0</v>
      </c>
      <c r="AJ43" s="48"/>
      <c r="AK43" s="48" t="s">
        <v>126</v>
      </c>
      <c r="AL43" s="48" t="s">
        <v>126</v>
      </c>
      <c r="AM43" s="48" t="s">
        <v>201</v>
      </c>
    </row>
    <row r="44" spans="1:39" ht="15" customHeight="1" x14ac:dyDescent="0.25">
      <c r="A44" s="44" t="s">
        <v>1207</v>
      </c>
      <c r="B44" s="45">
        <v>43</v>
      </c>
      <c r="C44" s="45">
        <v>130</v>
      </c>
      <c r="D44" s="45">
        <v>85</v>
      </c>
      <c r="E44" s="45" t="s">
        <v>1296</v>
      </c>
      <c r="F44" s="44" t="s">
        <v>1297</v>
      </c>
      <c r="G44" s="44" t="s">
        <v>1298</v>
      </c>
      <c r="H44" s="44" t="s">
        <v>250</v>
      </c>
      <c r="I44" s="44" t="s">
        <v>251</v>
      </c>
      <c r="J44" s="44" t="s">
        <v>44</v>
      </c>
      <c r="K44" s="46" t="s">
        <v>1203</v>
      </c>
      <c r="L44" s="44"/>
      <c r="M44" s="44" t="s">
        <v>229</v>
      </c>
      <c r="N44" s="44" t="s">
        <v>252</v>
      </c>
      <c r="O44" s="44" t="s">
        <v>253</v>
      </c>
      <c r="P44" s="44">
        <v>0</v>
      </c>
      <c r="Q44" s="44" t="s">
        <v>44</v>
      </c>
      <c r="R44" s="44" t="s">
        <v>44</v>
      </c>
      <c r="S44" s="44" t="s">
        <v>201</v>
      </c>
      <c r="T44" s="47"/>
      <c r="U44" s="48" t="s">
        <v>1713</v>
      </c>
      <c r="V44" s="49">
        <v>300</v>
      </c>
      <c r="W44" s="49">
        <v>129</v>
      </c>
      <c r="X44" s="49">
        <v>86</v>
      </c>
      <c r="Y44" s="49" t="s">
        <v>1742</v>
      </c>
      <c r="Z44" s="48" t="s">
        <v>1784</v>
      </c>
      <c r="AA44" s="48" t="s">
        <v>254</v>
      </c>
      <c r="AB44" s="48" t="s">
        <v>2223</v>
      </c>
      <c r="AC44" s="48" t="s">
        <v>2224</v>
      </c>
      <c r="AD44" s="48" t="s">
        <v>44</v>
      </c>
      <c r="AE44" s="50" t="s">
        <v>1203</v>
      </c>
      <c r="AF44" s="48"/>
      <c r="AG44" s="48" t="s">
        <v>2225</v>
      </c>
      <c r="AH44" s="48" t="s">
        <v>2226</v>
      </c>
      <c r="AI44" s="48">
        <v>0</v>
      </c>
      <c r="AJ44" s="48"/>
      <c r="AK44" s="48" t="s">
        <v>44</v>
      </c>
      <c r="AL44" s="48" t="s">
        <v>44</v>
      </c>
      <c r="AM44" s="48" t="s">
        <v>201</v>
      </c>
    </row>
    <row r="45" spans="1:39" ht="15" customHeight="1" x14ac:dyDescent="0.25">
      <c r="A45" s="44" t="s">
        <v>1207</v>
      </c>
      <c r="B45" s="45">
        <v>44</v>
      </c>
      <c r="C45" s="45">
        <v>128</v>
      </c>
      <c r="D45" s="45">
        <v>87</v>
      </c>
      <c r="E45" s="45" t="s">
        <v>1299</v>
      </c>
      <c r="F45" s="44" t="s">
        <v>1300</v>
      </c>
      <c r="G45" s="44" t="s">
        <v>1301</v>
      </c>
      <c r="H45" s="44" t="s">
        <v>255</v>
      </c>
      <c r="I45" s="44" t="s">
        <v>256</v>
      </c>
      <c r="J45" s="44" t="s">
        <v>44</v>
      </c>
      <c r="K45" s="46" t="s">
        <v>1203</v>
      </c>
      <c r="L45" s="44"/>
      <c r="M45" s="44" t="s">
        <v>153</v>
      </c>
      <c r="N45" s="44" t="s">
        <v>257</v>
      </c>
      <c r="O45" s="44" t="s">
        <v>258</v>
      </c>
      <c r="P45" s="44">
        <v>0</v>
      </c>
      <c r="Q45" s="44" t="s">
        <v>44</v>
      </c>
      <c r="R45" s="44" t="s">
        <v>44</v>
      </c>
      <c r="S45" s="44" t="s">
        <v>201</v>
      </c>
      <c r="T45" s="47"/>
      <c r="U45" s="48" t="s">
        <v>1713</v>
      </c>
      <c r="V45" s="49">
        <v>301</v>
      </c>
      <c r="W45" s="49">
        <v>127</v>
      </c>
      <c r="X45" s="49">
        <v>88</v>
      </c>
      <c r="Y45" s="49" t="s">
        <v>1783</v>
      </c>
      <c r="Z45" s="48" t="s">
        <v>1786</v>
      </c>
      <c r="AA45" s="48" t="s">
        <v>259</v>
      </c>
      <c r="AB45" s="48" t="s">
        <v>260</v>
      </c>
      <c r="AC45" s="48" t="s">
        <v>2227</v>
      </c>
      <c r="AD45" s="48" t="s">
        <v>44</v>
      </c>
      <c r="AE45" s="50" t="s">
        <v>1203</v>
      </c>
      <c r="AF45" s="48"/>
      <c r="AG45" s="48" t="s">
        <v>204</v>
      </c>
      <c r="AH45" s="48" t="s">
        <v>2228</v>
      </c>
      <c r="AI45" s="48" t="s">
        <v>2229</v>
      </c>
      <c r="AJ45" s="48"/>
      <c r="AK45" s="48" t="s">
        <v>44</v>
      </c>
      <c r="AL45" s="48" t="s">
        <v>44</v>
      </c>
      <c r="AM45" s="48" t="s">
        <v>201</v>
      </c>
    </row>
    <row r="46" spans="1:39" ht="15" customHeight="1" x14ac:dyDescent="0.25">
      <c r="A46" s="44" t="s">
        <v>1207</v>
      </c>
      <c r="B46" s="45">
        <v>45</v>
      </c>
      <c r="C46" s="45">
        <v>22</v>
      </c>
      <c r="D46" s="45">
        <v>89</v>
      </c>
      <c r="E46" s="45" t="s">
        <v>1302</v>
      </c>
      <c r="F46" s="44" t="s">
        <v>1303</v>
      </c>
      <c r="G46" s="44" t="s">
        <v>1304</v>
      </c>
      <c r="H46" s="44" t="s">
        <v>261</v>
      </c>
      <c r="I46" s="44" t="s">
        <v>2068</v>
      </c>
      <c r="J46" s="44" t="s">
        <v>55</v>
      </c>
      <c r="K46" s="46" t="s">
        <v>1203</v>
      </c>
      <c r="L46" s="44"/>
      <c r="M46" s="44" t="s">
        <v>262</v>
      </c>
      <c r="N46" s="44" t="s">
        <v>263</v>
      </c>
      <c r="O46" s="44" t="s">
        <v>2069</v>
      </c>
      <c r="P46" s="44">
        <v>0</v>
      </c>
      <c r="Q46" s="44" t="s">
        <v>44</v>
      </c>
      <c r="R46" s="44" t="s">
        <v>55</v>
      </c>
      <c r="S46" s="44" t="s">
        <v>60</v>
      </c>
      <c r="T46" s="47"/>
      <c r="U46" s="48" t="s">
        <v>1713</v>
      </c>
      <c r="V46" s="49">
        <v>302</v>
      </c>
      <c r="W46" s="49">
        <v>21</v>
      </c>
      <c r="X46" s="49">
        <v>90</v>
      </c>
      <c r="Y46" s="49" t="s">
        <v>1791</v>
      </c>
      <c r="Z46" s="48" t="s">
        <v>1788</v>
      </c>
      <c r="AA46" s="48" t="s">
        <v>264</v>
      </c>
      <c r="AB46" s="48" t="s">
        <v>265</v>
      </c>
      <c r="AC46" s="48" t="s">
        <v>266</v>
      </c>
      <c r="AD46" s="48" t="s">
        <v>126</v>
      </c>
      <c r="AE46" s="50" t="s">
        <v>1203</v>
      </c>
      <c r="AF46" s="48"/>
      <c r="AG46" s="48" t="s">
        <v>326</v>
      </c>
      <c r="AH46" s="48" t="s">
        <v>2230</v>
      </c>
      <c r="AI46" s="48" t="s">
        <v>2189</v>
      </c>
      <c r="AJ46" s="48"/>
      <c r="AK46" s="48" t="s">
        <v>126</v>
      </c>
      <c r="AL46" s="48" t="s">
        <v>126</v>
      </c>
      <c r="AM46" s="48" t="s">
        <v>201</v>
      </c>
    </row>
    <row r="47" spans="1:39" ht="15" customHeight="1" x14ac:dyDescent="0.25">
      <c r="A47" s="44" t="s">
        <v>1207</v>
      </c>
      <c r="B47" s="45">
        <v>46</v>
      </c>
      <c r="C47" s="45">
        <v>422</v>
      </c>
      <c r="D47" s="45">
        <v>91</v>
      </c>
      <c r="E47" s="45" t="s">
        <v>1305</v>
      </c>
      <c r="F47" s="44" t="s">
        <v>1303</v>
      </c>
      <c r="G47" s="44" t="s">
        <v>1304</v>
      </c>
      <c r="H47" s="44" t="s">
        <v>261</v>
      </c>
      <c r="I47" s="44" t="s">
        <v>2068</v>
      </c>
      <c r="J47" s="44" t="s">
        <v>60</v>
      </c>
      <c r="K47" s="46" t="s">
        <v>61</v>
      </c>
      <c r="L47" s="44"/>
      <c r="M47" s="44" t="s">
        <v>262</v>
      </c>
      <c r="N47" s="44" t="s">
        <v>263</v>
      </c>
      <c r="O47" s="44" t="s">
        <v>2069</v>
      </c>
      <c r="P47" s="44">
        <v>0</v>
      </c>
      <c r="Q47" s="44" t="s">
        <v>60</v>
      </c>
      <c r="R47" s="44" t="s">
        <v>60</v>
      </c>
      <c r="S47" s="44" t="s">
        <v>60</v>
      </c>
      <c r="T47" s="47"/>
      <c r="U47" s="48" t="s">
        <v>1713</v>
      </c>
      <c r="V47" s="49">
        <v>303</v>
      </c>
      <c r="W47" s="49">
        <v>421</v>
      </c>
      <c r="X47" s="49">
        <v>92</v>
      </c>
      <c r="Y47" s="49" t="s">
        <v>1797</v>
      </c>
      <c r="Z47" s="48" t="s">
        <v>1790</v>
      </c>
      <c r="AA47" s="48" t="s">
        <v>267</v>
      </c>
      <c r="AB47" s="48" t="s">
        <v>268</v>
      </c>
      <c r="AC47" s="48" t="s">
        <v>2231</v>
      </c>
      <c r="AD47" s="48" t="s">
        <v>55</v>
      </c>
      <c r="AE47" s="50" t="s">
        <v>1203</v>
      </c>
      <c r="AF47" s="48"/>
      <c r="AG47" s="48" t="s">
        <v>2232</v>
      </c>
      <c r="AH47" s="48" t="s">
        <v>2233</v>
      </c>
      <c r="AI47" s="48" t="s">
        <v>2234</v>
      </c>
      <c r="AJ47" s="48"/>
      <c r="AK47" s="48" t="s">
        <v>44</v>
      </c>
      <c r="AL47" s="48" t="s">
        <v>55</v>
      </c>
      <c r="AM47" s="48" t="s">
        <v>60</v>
      </c>
    </row>
    <row r="48" spans="1:39" ht="15" customHeight="1" x14ac:dyDescent="0.25">
      <c r="A48" s="44" t="s">
        <v>1207</v>
      </c>
      <c r="B48" s="45">
        <v>47</v>
      </c>
      <c r="C48" s="45">
        <v>24</v>
      </c>
      <c r="D48" s="45">
        <v>93</v>
      </c>
      <c r="E48" s="45" t="s">
        <v>1306</v>
      </c>
      <c r="F48" s="44" t="s">
        <v>1303</v>
      </c>
      <c r="G48" s="44" t="s">
        <v>1307</v>
      </c>
      <c r="H48" s="44" t="s">
        <v>269</v>
      </c>
      <c r="I48" s="44" t="s">
        <v>270</v>
      </c>
      <c r="J48" s="44" t="s">
        <v>55</v>
      </c>
      <c r="K48" s="46" t="s">
        <v>1203</v>
      </c>
      <c r="L48" s="44"/>
      <c r="M48" s="44" t="s">
        <v>271</v>
      </c>
      <c r="N48" s="44" t="s">
        <v>2070</v>
      </c>
      <c r="O48" s="44" t="s">
        <v>272</v>
      </c>
      <c r="P48" s="44" t="s">
        <v>273</v>
      </c>
      <c r="Q48" s="44" t="s">
        <v>44</v>
      </c>
      <c r="R48" s="44" t="s">
        <v>55</v>
      </c>
      <c r="S48" s="44" t="s">
        <v>60</v>
      </c>
      <c r="T48" s="47"/>
      <c r="U48" s="48" t="s">
        <v>1713</v>
      </c>
      <c r="V48" s="49">
        <v>304</v>
      </c>
      <c r="W48" s="49">
        <v>23</v>
      </c>
      <c r="X48" s="49">
        <v>94</v>
      </c>
      <c r="Y48" s="49" t="s">
        <v>1796</v>
      </c>
      <c r="Z48" s="48" t="s">
        <v>1788</v>
      </c>
      <c r="AA48" s="48" t="s">
        <v>274</v>
      </c>
      <c r="AB48" s="48" t="s">
        <v>275</v>
      </c>
      <c r="AC48" s="48" t="s">
        <v>2235</v>
      </c>
      <c r="AD48" s="48" t="s">
        <v>686</v>
      </c>
      <c r="AE48" s="50" t="s">
        <v>1203</v>
      </c>
      <c r="AF48" s="48"/>
      <c r="AG48" s="48" t="s">
        <v>447</v>
      </c>
      <c r="AH48" s="48" t="s">
        <v>2236</v>
      </c>
      <c r="AI48" s="48" t="s">
        <v>2237</v>
      </c>
      <c r="AJ48" s="48"/>
      <c r="AK48" s="48" t="s">
        <v>126</v>
      </c>
      <c r="AL48" s="48" t="s">
        <v>686</v>
      </c>
      <c r="AM48" s="48" t="s">
        <v>60</v>
      </c>
    </row>
    <row r="49" spans="1:39" ht="15" customHeight="1" x14ac:dyDescent="0.25">
      <c r="A49" s="44" t="s">
        <v>1207</v>
      </c>
      <c r="B49" s="45">
        <v>48</v>
      </c>
      <c r="C49" s="45">
        <v>28</v>
      </c>
      <c r="D49" s="45">
        <v>95</v>
      </c>
      <c r="E49" s="45" t="s">
        <v>1308</v>
      </c>
      <c r="F49" s="44" t="s">
        <v>1303</v>
      </c>
      <c r="G49" s="44" t="s">
        <v>1307</v>
      </c>
      <c r="H49" s="44" t="s">
        <v>269</v>
      </c>
      <c r="I49" s="44" t="s">
        <v>270</v>
      </c>
      <c r="J49" s="44" t="s">
        <v>60</v>
      </c>
      <c r="K49" s="46" t="s">
        <v>61</v>
      </c>
      <c r="L49" s="44"/>
      <c r="M49" s="44" t="s">
        <v>271</v>
      </c>
      <c r="N49" s="44" t="s">
        <v>2070</v>
      </c>
      <c r="O49" s="44" t="s">
        <v>272</v>
      </c>
      <c r="P49" s="44" t="s">
        <v>273</v>
      </c>
      <c r="Q49" s="44" t="s">
        <v>60</v>
      </c>
      <c r="R49" s="44" t="s">
        <v>60</v>
      </c>
      <c r="S49" s="44" t="s">
        <v>60</v>
      </c>
      <c r="T49" s="47"/>
      <c r="U49" s="48" t="s">
        <v>1713</v>
      </c>
      <c r="V49" s="49">
        <v>305</v>
      </c>
      <c r="W49" s="49">
        <v>27</v>
      </c>
      <c r="X49" s="49">
        <v>96</v>
      </c>
      <c r="Y49" s="49" t="s">
        <v>2025</v>
      </c>
      <c r="Z49" s="48" t="s">
        <v>1788</v>
      </c>
      <c r="AA49" s="48" t="s">
        <v>276</v>
      </c>
      <c r="AB49" s="48" t="s">
        <v>277</v>
      </c>
      <c r="AC49" s="48" t="s">
        <v>2238</v>
      </c>
      <c r="AD49" s="48" t="s">
        <v>55</v>
      </c>
      <c r="AE49" s="50" t="s">
        <v>1203</v>
      </c>
      <c r="AF49" s="48"/>
      <c r="AG49" s="48" t="s">
        <v>296</v>
      </c>
      <c r="AH49" s="48" t="s">
        <v>2239</v>
      </c>
      <c r="AI49" s="48" t="s">
        <v>2240</v>
      </c>
      <c r="AJ49" s="48"/>
      <c r="AK49" s="48" t="s">
        <v>44</v>
      </c>
      <c r="AL49" s="48" t="s">
        <v>55</v>
      </c>
      <c r="AM49" s="48" t="s">
        <v>60</v>
      </c>
    </row>
    <row r="50" spans="1:39" ht="15" customHeight="1" x14ac:dyDescent="0.25">
      <c r="A50" s="44" t="s">
        <v>1207</v>
      </c>
      <c r="B50" s="45">
        <v>49</v>
      </c>
      <c r="C50" s="45">
        <v>424</v>
      </c>
      <c r="D50" s="45">
        <v>97</v>
      </c>
      <c r="E50" s="45" t="s">
        <v>1309</v>
      </c>
      <c r="F50" s="44" t="s">
        <v>1303</v>
      </c>
      <c r="G50" s="44" t="s">
        <v>1307</v>
      </c>
      <c r="H50" s="44" t="s">
        <v>269</v>
      </c>
      <c r="I50" s="44" t="s">
        <v>270</v>
      </c>
      <c r="J50" s="44" t="s">
        <v>60</v>
      </c>
      <c r="K50" s="46" t="s">
        <v>61</v>
      </c>
      <c r="L50" s="44"/>
      <c r="M50" s="44" t="s">
        <v>271</v>
      </c>
      <c r="N50" s="44" t="s">
        <v>2070</v>
      </c>
      <c r="O50" s="44" t="s">
        <v>272</v>
      </c>
      <c r="P50" s="44" t="s">
        <v>273</v>
      </c>
      <c r="Q50" s="44" t="s">
        <v>60</v>
      </c>
      <c r="R50" s="44" t="s">
        <v>60</v>
      </c>
      <c r="S50" s="44" t="s">
        <v>60</v>
      </c>
      <c r="T50" s="47"/>
      <c r="U50" s="48" t="s">
        <v>1713</v>
      </c>
      <c r="V50" s="49">
        <v>306</v>
      </c>
      <c r="W50" s="49">
        <v>423</v>
      </c>
      <c r="X50" s="49">
        <v>98</v>
      </c>
      <c r="Y50" s="49" t="s">
        <v>1795</v>
      </c>
      <c r="Z50" s="48" t="s">
        <v>1790</v>
      </c>
      <c r="AA50" s="48" t="s">
        <v>278</v>
      </c>
      <c r="AB50" s="48" t="s">
        <v>279</v>
      </c>
      <c r="AC50" s="48" t="s">
        <v>2241</v>
      </c>
      <c r="AD50" s="48" t="s">
        <v>55</v>
      </c>
      <c r="AE50" s="50" t="s">
        <v>1203</v>
      </c>
      <c r="AF50" s="48"/>
      <c r="AG50" s="48" t="s">
        <v>2242</v>
      </c>
      <c r="AH50" s="48" t="s">
        <v>2243</v>
      </c>
      <c r="AI50" s="48" t="s">
        <v>2219</v>
      </c>
      <c r="AJ50" s="48"/>
      <c r="AK50" s="48" t="s">
        <v>44</v>
      </c>
      <c r="AL50" s="48" t="s">
        <v>55</v>
      </c>
      <c r="AM50" s="48" t="s">
        <v>60</v>
      </c>
    </row>
    <row r="51" spans="1:39" ht="15" customHeight="1" x14ac:dyDescent="0.25">
      <c r="A51" s="44" t="s">
        <v>1207</v>
      </c>
      <c r="B51" s="45">
        <v>50</v>
      </c>
      <c r="C51" s="45">
        <v>426</v>
      </c>
      <c r="D51" s="45">
        <v>99</v>
      </c>
      <c r="E51" s="45" t="s">
        <v>1310</v>
      </c>
      <c r="F51" s="44" t="s">
        <v>1303</v>
      </c>
      <c r="G51" s="44" t="s">
        <v>1307</v>
      </c>
      <c r="H51" s="44" t="s">
        <v>269</v>
      </c>
      <c r="I51" s="44" t="s">
        <v>270</v>
      </c>
      <c r="J51" s="44" t="s">
        <v>60</v>
      </c>
      <c r="K51" s="46" t="s">
        <v>61</v>
      </c>
      <c r="L51" s="44"/>
      <c r="M51" s="44" t="s">
        <v>271</v>
      </c>
      <c r="N51" s="44" t="s">
        <v>2070</v>
      </c>
      <c r="O51" s="44" t="s">
        <v>272</v>
      </c>
      <c r="P51" s="44" t="s">
        <v>273</v>
      </c>
      <c r="Q51" s="44" t="s">
        <v>60</v>
      </c>
      <c r="R51" s="44" t="s">
        <v>60</v>
      </c>
      <c r="S51" s="44" t="s">
        <v>60</v>
      </c>
      <c r="T51" s="47"/>
      <c r="U51" s="48" t="s">
        <v>1713</v>
      </c>
      <c r="V51" s="49">
        <v>307</v>
      </c>
      <c r="W51" s="49">
        <v>425</v>
      </c>
      <c r="X51" s="49">
        <v>100</v>
      </c>
      <c r="Y51" s="49" t="s">
        <v>1798</v>
      </c>
      <c r="Z51" s="48" t="s">
        <v>1790</v>
      </c>
      <c r="AA51" s="48" t="s">
        <v>280</v>
      </c>
      <c r="AB51" s="48" t="s">
        <v>281</v>
      </c>
      <c r="AC51" s="48" t="s">
        <v>282</v>
      </c>
      <c r="AD51" s="48" t="s">
        <v>55</v>
      </c>
      <c r="AE51" s="50" t="s">
        <v>1203</v>
      </c>
      <c r="AF51" s="48"/>
      <c r="AG51" s="48" t="s">
        <v>296</v>
      </c>
      <c r="AH51" s="48" t="s">
        <v>2244</v>
      </c>
      <c r="AI51" s="48" t="s">
        <v>2245</v>
      </c>
      <c r="AJ51" s="48"/>
      <c r="AK51" s="48" t="s">
        <v>44</v>
      </c>
      <c r="AL51" s="48" t="s">
        <v>55</v>
      </c>
      <c r="AM51" s="48" t="s">
        <v>60</v>
      </c>
    </row>
    <row r="52" spans="1:39" ht="15" customHeight="1" x14ac:dyDescent="0.25">
      <c r="A52" s="44" t="s">
        <v>1207</v>
      </c>
      <c r="B52" s="45">
        <v>51</v>
      </c>
      <c r="C52" s="45">
        <v>432</v>
      </c>
      <c r="D52" s="45">
        <v>101</v>
      </c>
      <c r="E52" s="45" t="s">
        <v>1311</v>
      </c>
      <c r="F52" s="44" t="s">
        <v>1303</v>
      </c>
      <c r="G52" s="44" t="s">
        <v>1307</v>
      </c>
      <c r="H52" s="44" t="s">
        <v>269</v>
      </c>
      <c r="I52" s="44" t="s">
        <v>270</v>
      </c>
      <c r="J52" s="44" t="s">
        <v>60</v>
      </c>
      <c r="K52" s="46" t="s">
        <v>61</v>
      </c>
      <c r="L52" s="44"/>
      <c r="M52" s="44" t="s">
        <v>271</v>
      </c>
      <c r="N52" s="44" t="s">
        <v>2070</v>
      </c>
      <c r="O52" s="44" t="s">
        <v>272</v>
      </c>
      <c r="P52" s="44" t="s">
        <v>273</v>
      </c>
      <c r="Q52" s="44" t="s">
        <v>60</v>
      </c>
      <c r="R52" s="44" t="s">
        <v>60</v>
      </c>
      <c r="S52" s="44" t="s">
        <v>60</v>
      </c>
      <c r="T52" s="47"/>
      <c r="U52" s="48" t="s">
        <v>1713</v>
      </c>
      <c r="V52" s="49">
        <v>308</v>
      </c>
      <c r="W52" s="49">
        <v>431</v>
      </c>
      <c r="X52" s="49">
        <v>102</v>
      </c>
      <c r="Y52" s="49" t="s">
        <v>1801</v>
      </c>
      <c r="Z52" s="48" t="s">
        <v>1790</v>
      </c>
      <c r="AA52" s="48" t="s">
        <v>285</v>
      </c>
      <c r="AB52" s="48" t="s">
        <v>286</v>
      </c>
      <c r="AC52" s="48" t="s">
        <v>287</v>
      </c>
      <c r="AD52" s="48" t="s">
        <v>55</v>
      </c>
      <c r="AE52" s="50" t="s">
        <v>1203</v>
      </c>
      <c r="AF52" s="48"/>
      <c r="AG52" s="48" t="s">
        <v>229</v>
      </c>
      <c r="AH52" s="48" t="s">
        <v>2246</v>
      </c>
      <c r="AI52" s="48" t="s">
        <v>2247</v>
      </c>
      <c r="AJ52" s="48"/>
      <c r="AK52" s="48" t="s">
        <v>44</v>
      </c>
      <c r="AL52" s="48" t="s">
        <v>55</v>
      </c>
      <c r="AM52" s="48" t="s">
        <v>60</v>
      </c>
    </row>
    <row r="53" spans="1:39" ht="15" customHeight="1" x14ac:dyDescent="0.25">
      <c r="A53" s="44" t="s">
        <v>1207</v>
      </c>
      <c r="B53" s="45">
        <v>52</v>
      </c>
      <c r="C53" s="45">
        <v>26</v>
      </c>
      <c r="D53" s="45">
        <v>103</v>
      </c>
      <c r="E53" s="45" t="s">
        <v>1312</v>
      </c>
      <c r="F53" s="44" t="s">
        <v>1303</v>
      </c>
      <c r="G53" s="44" t="s">
        <v>1313</v>
      </c>
      <c r="H53" s="44" t="s">
        <v>283</v>
      </c>
      <c r="I53" s="44" t="s">
        <v>284</v>
      </c>
      <c r="J53" s="44" t="s">
        <v>55</v>
      </c>
      <c r="K53" s="46" t="s">
        <v>1203</v>
      </c>
      <c r="L53" s="44"/>
      <c r="M53" s="44" t="s">
        <v>104</v>
      </c>
      <c r="N53" s="44" t="s">
        <v>288</v>
      </c>
      <c r="O53" s="44" t="s">
        <v>289</v>
      </c>
      <c r="P53" s="44" t="s">
        <v>290</v>
      </c>
      <c r="Q53" s="44" t="s">
        <v>44</v>
      </c>
      <c r="R53" s="44" t="s">
        <v>55</v>
      </c>
      <c r="S53" s="44" t="s">
        <v>60</v>
      </c>
      <c r="T53" s="47"/>
      <c r="U53" s="48" t="s">
        <v>1713</v>
      </c>
      <c r="V53" s="49">
        <v>309</v>
      </c>
      <c r="W53" s="49">
        <v>25</v>
      </c>
      <c r="X53" s="49">
        <v>104</v>
      </c>
      <c r="Y53" s="49" t="s">
        <v>1792</v>
      </c>
      <c r="Z53" s="48" t="s">
        <v>1788</v>
      </c>
      <c r="AA53" s="48" t="s">
        <v>291</v>
      </c>
      <c r="AB53" s="48" t="s">
        <v>292</v>
      </c>
      <c r="AC53" s="48" t="s">
        <v>293</v>
      </c>
      <c r="AD53" s="48" t="s">
        <v>686</v>
      </c>
      <c r="AE53" s="50" t="s">
        <v>1203</v>
      </c>
      <c r="AF53" s="48"/>
      <c r="AG53" s="48" t="s">
        <v>104</v>
      </c>
      <c r="AH53" s="48" t="s">
        <v>2248</v>
      </c>
      <c r="AI53" s="48" t="s">
        <v>2249</v>
      </c>
      <c r="AJ53" s="48"/>
      <c r="AK53" s="48" t="s">
        <v>126</v>
      </c>
      <c r="AL53" s="48" t="s">
        <v>686</v>
      </c>
      <c r="AM53" s="48" t="s">
        <v>60</v>
      </c>
    </row>
    <row r="54" spans="1:39" ht="15" customHeight="1" x14ac:dyDescent="0.25">
      <c r="A54" s="44" t="s">
        <v>1207</v>
      </c>
      <c r="B54" s="45">
        <v>53</v>
      </c>
      <c r="C54" s="45">
        <v>428</v>
      </c>
      <c r="D54" s="45">
        <v>105</v>
      </c>
      <c r="E54" s="45" t="s">
        <v>1314</v>
      </c>
      <c r="F54" s="44" t="s">
        <v>1303</v>
      </c>
      <c r="G54" s="44" t="s">
        <v>1313</v>
      </c>
      <c r="H54" s="44" t="s">
        <v>283</v>
      </c>
      <c r="I54" s="44" t="s">
        <v>284</v>
      </c>
      <c r="J54" s="44" t="s">
        <v>60</v>
      </c>
      <c r="K54" s="46" t="s">
        <v>61</v>
      </c>
      <c r="L54" s="44"/>
      <c r="M54" s="44" t="s">
        <v>104</v>
      </c>
      <c r="N54" s="44" t="s">
        <v>288</v>
      </c>
      <c r="O54" s="44" t="s">
        <v>289</v>
      </c>
      <c r="P54" s="44" t="s">
        <v>290</v>
      </c>
      <c r="Q54" s="44" t="s">
        <v>60</v>
      </c>
      <c r="R54" s="44" t="s">
        <v>60</v>
      </c>
      <c r="S54" s="44" t="s">
        <v>60</v>
      </c>
      <c r="T54" s="47"/>
      <c r="U54" s="48" t="s">
        <v>1713</v>
      </c>
      <c r="V54" s="49">
        <v>310</v>
      </c>
      <c r="W54" s="49">
        <v>427</v>
      </c>
      <c r="X54" s="49">
        <v>106</v>
      </c>
      <c r="Y54" s="49" t="s">
        <v>1800</v>
      </c>
      <c r="Z54" s="48" t="s">
        <v>1790</v>
      </c>
      <c r="AA54" s="48" t="s">
        <v>280</v>
      </c>
      <c r="AB54" s="48" t="s">
        <v>281</v>
      </c>
      <c r="AC54" s="48" t="s">
        <v>282</v>
      </c>
      <c r="AD54" s="48" t="s">
        <v>60</v>
      </c>
      <c r="AE54" s="50" t="s">
        <v>61</v>
      </c>
      <c r="AF54" s="48"/>
      <c r="AG54" s="48" t="s">
        <v>296</v>
      </c>
      <c r="AH54" s="48" t="s">
        <v>2244</v>
      </c>
      <c r="AI54" s="48" t="s">
        <v>2245</v>
      </c>
      <c r="AJ54" s="48"/>
      <c r="AK54" s="48" t="s">
        <v>60</v>
      </c>
      <c r="AL54" s="48" t="s">
        <v>60</v>
      </c>
      <c r="AM54" s="48" t="s">
        <v>60</v>
      </c>
    </row>
    <row r="55" spans="1:39" ht="15" customHeight="1" x14ac:dyDescent="0.25">
      <c r="A55" s="44" t="s">
        <v>1207</v>
      </c>
      <c r="B55" s="45">
        <v>54</v>
      </c>
      <c r="C55" s="45">
        <v>430</v>
      </c>
      <c r="D55" s="45">
        <v>107</v>
      </c>
      <c r="E55" s="45" t="s">
        <v>1315</v>
      </c>
      <c r="F55" s="55" t="s">
        <v>1303</v>
      </c>
      <c r="G55" s="55" t="s">
        <v>1313</v>
      </c>
      <c r="H55" s="55" t="s">
        <v>283</v>
      </c>
      <c r="I55" s="55" t="s">
        <v>284</v>
      </c>
      <c r="J55" s="55" t="s">
        <v>60</v>
      </c>
      <c r="K55" s="56" t="s">
        <v>61</v>
      </c>
      <c r="L55" s="55"/>
      <c r="M55" s="55" t="s">
        <v>104</v>
      </c>
      <c r="N55" s="55" t="s">
        <v>288</v>
      </c>
      <c r="O55" s="55" t="s">
        <v>289</v>
      </c>
      <c r="P55" s="55" t="s">
        <v>290</v>
      </c>
      <c r="Q55" s="55" t="s">
        <v>60</v>
      </c>
      <c r="R55" s="55" t="s">
        <v>60</v>
      </c>
      <c r="S55" s="55" t="s">
        <v>60</v>
      </c>
      <c r="T55" s="57"/>
      <c r="U55" s="48" t="s">
        <v>1713</v>
      </c>
      <c r="V55" s="49">
        <v>311</v>
      </c>
      <c r="W55" s="49">
        <v>429</v>
      </c>
      <c r="X55" s="49">
        <v>108</v>
      </c>
      <c r="Y55" s="49" t="s">
        <v>1799</v>
      </c>
      <c r="Z55" s="48" t="s">
        <v>1790</v>
      </c>
      <c r="AA55" s="48" t="s">
        <v>2583</v>
      </c>
      <c r="AB55" s="58" t="s">
        <v>2584</v>
      </c>
      <c r="AC55" s="58" t="s">
        <v>2585</v>
      </c>
      <c r="AD55" s="58" t="s">
        <v>44</v>
      </c>
      <c r="AE55" s="59" t="s">
        <v>1203</v>
      </c>
      <c r="AF55" s="58"/>
      <c r="AG55" s="58" t="s">
        <v>204</v>
      </c>
      <c r="AH55" s="58" t="s">
        <v>2586</v>
      </c>
      <c r="AI55" s="58" t="s">
        <v>2587</v>
      </c>
      <c r="AJ55" s="58"/>
      <c r="AK55" s="58" t="s">
        <v>44</v>
      </c>
      <c r="AL55" s="58" t="s">
        <v>55</v>
      </c>
      <c r="AM55" s="58" t="s">
        <v>60</v>
      </c>
    </row>
    <row r="56" spans="1:39" ht="15" customHeight="1" x14ac:dyDescent="0.25">
      <c r="A56" s="44" t="s">
        <v>1207</v>
      </c>
      <c r="B56" s="45">
        <v>55</v>
      </c>
      <c r="C56" s="45">
        <v>434</v>
      </c>
      <c r="D56" s="45">
        <v>109</v>
      </c>
      <c r="E56" s="45" t="s">
        <v>1317</v>
      </c>
      <c r="F56" s="44" t="s">
        <v>1303</v>
      </c>
      <c r="G56" s="44" t="s">
        <v>1316</v>
      </c>
      <c r="H56" s="44" t="s">
        <v>294</v>
      </c>
      <c r="I56" s="44" t="s">
        <v>295</v>
      </c>
      <c r="J56" s="44" t="s">
        <v>55</v>
      </c>
      <c r="K56" s="46" t="s">
        <v>1203</v>
      </c>
      <c r="L56" s="44"/>
      <c r="M56" s="44" t="s">
        <v>296</v>
      </c>
      <c r="N56" s="44" t="s">
        <v>297</v>
      </c>
      <c r="O56" s="44" t="s">
        <v>51</v>
      </c>
      <c r="P56" s="44">
        <v>0</v>
      </c>
      <c r="Q56" s="44" t="s">
        <v>44</v>
      </c>
      <c r="R56" s="44" t="s">
        <v>55</v>
      </c>
      <c r="S56" s="44" t="s">
        <v>60</v>
      </c>
      <c r="T56" s="47"/>
      <c r="U56" s="48" t="s">
        <v>1713</v>
      </c>
      <c r="V56" s="49">
        <v>312</v>
      </c>
      <c r="W56" s="49">
        <v>433</v>
      </c>
      <c r="X56" s="49">
        <v>110</v>
      </c>
      <c r="Y56" s="49" t="s">
        <v>1804</v>
      </c>
      <c r="Z56" s="48" t="s">
        <v>1790</v>
      </c>
      <c r="AA56" s="48" t="s">
        <v>298</v>
      </c>
      <c r="AB56" s="48" t="s">
        <v>299</v>
      </c>
      <c r="AC56" s="48" t="s">
        <v>2250</v>
      </c>
      <c r="AD56" s="48" t="s">
        <v>55</v>
      </c>
      <c r="AE56" s="50" t="s">
        <v>1203</v>
      </c>
      <c r="AF56" s="48"/>
      <c r="AG56" s="48" t="s">
        <v>842</v>
      </c>
      <c r="AH56" s="48" t="s">
        <v>2251</v>
      </c>
      <c r="AI56" s="48">
        <v>0</v>
      </c>
      <c r="AJ56" s="48"/>
      <c r="AK56" s="48" t="s">
        <v>44</v>
      </c>
      <c r="AL56" s="48" t="s">
        <v>55</v>
      </c>
      <c r="AM56" s="48" t="s">
        <v>60</v>
      </c>
    </row>
    <row r="57" spans="1:39" ht="15" customHeight="1" x14ac:dyDescent="0.25">
      <c r="A57" s="44" t="s">
        <v>1207</v>
      </c>
      <c r="B57" s="45">
        <v>56</v>
      </c>
      <c r="C57" s="45">
        <v>438</v>
      </c>
      <c r="D57" s="45">
        <v>111</v>
      </c>
      <c r="E57" s="45" t="s">
        <v>1319</v>
      </c>
      <c r="F57" s="44" t="s">
        <v>1303</v>
      </c>
      <c r="G57" s="44" t="s">
        <v>1318</v>
      </c>
      <c r="H57" s="44" t="s">
        <v>300</v>
      </c>
      <c r="I57" s="44" t="s">
        <v>301</v>
      </c>
      <c r="J57" s="44" t="s">
        <v>55</v>
      </c>
      <c r="K57" s="46" t="s">
        <v>1203</v>
      </c>
      <c r="L57" s="44"/>
      <c r="M57" s="44" t="s">
        <v>296</v>
      </c>
      <c r="N57" s="44" t="s">
        <v>302</v>
      </c>
      <c r="O57" s="44" t="s">
        <v>303</v>
      </c>
      <c r="P57" s="44">
        <v>0</v>
      </c>
      <c r="Q57" s="44" t="s">
        <v>44</v>
      </c>
      <c r="R57" s="44" t="s">
        <v>55</v>
      </c>
      <c r="S57" s="44" t="s">
        <v>60</v>
      </c>
      <c r="T57" s="47"/>
      <c r="U57" s="48" t="s">
        <v>1713</v>
      </c>
      <c r="V57" s="49">
        <v>313</v>
      </c>
      <c r="W57" s="49">
        <v>437</v>
      </c>
      <c r="X57" s="49">
        <v>112</v>
      </c>
      <c r="Y57" s="49" t="s">
        <v>1773</v>
      </c>
      <c r="Z57" s="48" t="s">
        <v>1774</v>
      </c>
      <c r="AA57" s="48" t="s">
        <v>304</v>
      </c>
      <c r="AB57" s="48" t="s">
        <v>305</v>
      </c>
      <c r="AC57" s="48" t="s">
        <v>2252</v>
      </c>
      <c r="AD57" s="48" t="s">
        <v>686</v>
      </c>
      <c r="AE57" s="50" t="s">
        <v>1203</v>
      </c>
      <c r="AF57" s="48"/>
      <c r="AG57" s="48" t="s">
        <v>296</v>
      </c>
      <c r="AH57" s="48" t="s">
        <v>2253</v>
      </c>
      <c r="AI57" s="48" t="s">
        <v>2254</v>
      </c>
      <c r="AJ57" s="48"/>
      <c r="AK57" s="48" t="s">
        <v>126</v>
      </c>
      <c r="AL57" s="48" t="s">
        <v>686</v>
      </c>
      <c r="AM57" s="48" t="s">
        <v>60</v>
      </c>
    </row>
    <row r="58" spans="1:39" ht="15" customHeight="1" x14ac:dyDescent="0.25">
      <c r="A58" s="44" t="s">
        <v>1207</v>
      </c>
      <c r="B58" s="45">
        <v>57</v>
      </c>
      <c r="C58" s="45">
        <v>436</v>
      </c>
      <c r="D58" s="45">
        <v>113</v>
      </c>
      <c r="E58" s="45" t="s">
        <v>1321</v>
      </c>
      <c r="F58" s="44" t="s">
        <v>1303</v>
      </c>
      <c r="G58" s="44" t="s">
        <v>1320</v>
      </c>
      <c r="H58" s="44" t="s">
        <v>306</v>
      </c>
      <c r="I58" s="44" t="s">
        <v>307</v>
      </c>
      <c r="J58" s="44" t="s">
        <v>55</v>
      </c>
      <c r="K58" s="46" t="s">
        <v>1203</v>
      </c>
      <c r="L58" s="44"/>
      <c r="M58" s="44" t="s">
        <v>296</v>
      </c>
      <c r="N58" s="44" t="s">
        <v>308</v>
      </c>
      <c r="O58" s="44" t="s">
        <v>309</v>
      </c>
      <c r="P58" s="44">
        <v>0</v>
      </c>
      <c r="Q58" s="44" t="s">
        <v>44</v>
      </c>
      <c r="R58" s="44" t="s">
        <v>55</v>
      </c>
      <c r="S58" s="44" t="s">
        <v>60</v>
      </c>
      <c r="T58" s="47"/>
      <c r="U58" s="48" t="s">
        <v>1713</v>
      </c>
      <c r="V58" s="49">
        <v>314</v>
      </c>
      <c r="W58" s="49">
        <v>435</v>
      </c>
      <c r="X58" s="49">
        <v>114</v>
      </c>
      <c r="Y58" s="49" t="s">
        <v>1818</v>
      </c>
      <c r="Z58" s="48" t="s">
        <v>1774</v>
      </c>
      <c r="AA58" s="48" t="s">
        <v>310</v>
      </c>
      <c r="AB58" s="48" t="s">
        <v>2255</v>
      </c>
      <c r="AC58" s="48" t="s">
        <v>2256</v>
      </c>
      <c r="AD58" s="48" t="s">
        <v>55</v>
      </c>
      <c r="AE58" s="50" t="s">
        <v>1203</v>
      </c>
      <c r="AF58" s="48"/>
      <c r="AG58" s="48" t="s">
        <v>296</v>
      </c>
      <c r="AH58" s="48" t="s">
        <v>2257</v>
      </c>
      <c r="AI58" s="48" t="s">
        <v>2258</v>
      </c>
      <c r="AJ58" s="48"/>
      <c r="AK58" s="48" t="s">
        <v>44</v>
      </c>
      <c r="AL58" s="48" t="s">
        <v>55</v>
      </c>
      <c r="AM58" s="48" t="s">
        <v>60</v>
      </c>
    </row>
    <row r="59" spans="1:39" ht="15" customHeight="1" x14ac:dyDescent="0.25">
      <c r="A59" s="44" t="s">
        <v>1207</v>
      </c>
      <c r="B59" s="45">
        <v>58</v>
      </c>
      <c r="C59" s="45">
        <v>440</v>
      </c>
      <c r="D59" s="45">
        <v>115</v>
      </c>
      <c r="E59" s="45" t="s">
        <v>1322</v>
      </c>
      <c r="F59" s="44" t="s">
        <v>1303</v>
      </c>
      <c r="G59" s="44" t="s">
        <v>1320</v>
      </c>
      <c r="H59" s="44" t="s">
        <v>306</v>
      </c>
      <c r="I59" s="44" t="s">
        <v>307</v>
      </c>
      <c r="J59" s="44" t="s">
        <v>60</v>
      </c>
      <c r="K59" s="46" t="s">
        <v>61</v>
      </c>
      <c r="L59" s="44"/>
      <c r="M59" s="44" t="s">
        <v>296</v>
      </c>
      <c r="N59" s="44" t="s">
        <v>308</v>
      </c>
      <c r="O59" s="44" t="s">
        <v>309</v>
      </c>
      <c r="P59" s="44">
        <v>0</v>
      </c>
      <c r="Q59" s="44" t="s">
        <v>60</v>
      </c>
      <c r="R59" s="44" t="s">
        <v>60</v>
      </c>
      <c r="S59" s="44" t="s">
        <v>60</v>
      </c>
      <c r="T59" s="47"/>
      <c r="U59" s="48" t="s">
        <v>1713</v>
      </c>
      <c r="V59" s="49">
        <v>315</v>
      </c>
      <c r="W59" s="49">
        <v>439</v>
      </c>
      <c r="X59" s="49">
        <v>116</v>
      </c>
      <c r="Y59" s="49" t="s">
        <v>1935</v>
      </c>
      <c r="Z59" s="48" t="s">
        <v>1774</v>
      </c>
      <c r="AA59" s="48" t="s">
        <v>311</v>
      </c>
      <c r="AB59" s="48" t="s">
        <v>2259</v>
      </c>
      <c r="AC59" s="48" t="s">
        <v>312</v>
      </c>
      <c r="AD59" s="48" t="s">
        <v>55</v>
      </c>
      <c r="AE59" s="50" t="s">
        <v>1203</v>
      </c>
      <c r="AF59" s="48"/>
      <c r="AG59" s="48" t="s">
        <v>296</v>
      </c>
      <c r="AH59" s="48" t="s">
        <v>2260</v>
      </c>
      <c r="AI59" s="48" t="s">
        <v>2261</v>
      </c>
      <c r="AJ59" s="48"/>
      <c r="AK59" s="48" t="s">
        <v>44</v>
      </c>
      <c r="AL59" s="48" t="s">
        <v>55</v>
      </c>
      <c r="AM59" s="48" t="s">
        <v>60</v>
      </c>
    </row>
    <row r="60" spans="1:39" ht="15" customHeight="1" x14ac:dyDescent="0.25">
      <c r="A60" s="44" t="s">
        <v>1207</v>
      </c>
      <c r="B60" s="45">
        <v>59</v>
      </c>
      <c r="C60" s="45">
        <v>418</v>
      </c>
      <c r="D60" s="45">
        <v>117</v>
      </c>
      <c r="E60" s="45" t="s">
        <v>1324</v>
      </c>
      <c r="F60" s="44" t="s">
        <v>1303</v>
      </c>
      <c r="G60" s="44" t="s">
        <v>1323</v>
      </c>
      <c r="H60" s="44" t="s">
        <v>313</v>
      </c>
      <c r="I60" s="44" t="s">
        <v>314</v>
      </c>
      <c r="J60" s="44" t="s">
        <v>686</v>
      </c>
      <c r="K60" s="46" t="s">
        <v>1203</v>
      </c>
      <c r="L60" s="44"/>
      <c r="M60" s="44" t="s">
        <v>229</v>
      </c>
      <c r="N60" s="44" t="s">
        <v>315</v>
      </c>
      <c r="O60" s="44">
        <v>0</v>
      </c>
      <c r="P60" s="44">
        <v>0</v>
      </c>
      <c r="Q60" s="44" t="s">
        <v>126</v>
      </c>
      <c r="R60" s="44" t="s">
        <v>686</v>
      </c>
      <c r="S60" s="44" t="s">
        <v>60</v>
      </c>
      <c r="T60" s="47"/>
      <c r="U60" s="48" t="s">
        <v>1713</v>
      </c>
      <c r="V60" s="49">
        <v>316</v>
      </c>
      <c r="W60" s="49">
        <v>417</v>
      </c>
      <c r="X60" s="49">
        <v>118</v>
      </c>
      <c r="Y60" s="49" t="s">
        <v>1793</v>
      </c>
      <c r="Z60" s="48" t="s">
        <v>1803</v>
      </c>
      <c r="AA60" s="48" t="s">
        <v>316</v>
      </c>
      <c r="AB60" s="48" t="s">
        <v>317</v>
      </c>
      <c r="AC60" s="48" t="s">
        <v>2262</v>
      </c>
      <c r="AD60" s="48" t="s">
        <v>686</v>
      </c>
      <c r="AE60" s="50" t="s">
        <v>1203</v>
      </c>
      <c r="AF60" s="48"/>
      <c r="AG60" s="48" t="s">
        <v>229</v>
      </c>
      <c r="AH60" s="48" t="s">
        <v>2263</v>
      </c>
      <c r="AI60" s="48">
        <v>0</v>
      </c>
      <c r="AJ60" s="48"/>
      <c r="AK60" s="48" t="s">
        <v>126</v>
      </c>
      <c r="AL60" s="48" t="s">
        <v>686</v>
      </c>
      <c r="AM60" s="48" t="s">
        <v>60</v>
      </c>
    </row>
    <row r="61" spans="1:39" ht="15" customHeight="1" x14ac:dyDescent="0.25">
      <c r="A61" s="44" t="s">
        <v>1207</v>
      </c>
      <c r="B61" s="45">
        <v>60</v>
      </c>
      <c r="C61" s="45">
        <v>442</v>
      </c>
      <c r="D61" s="45">
        <v>119</v>
      </c>
      <c r="E61" s="45" t="s">
        <v>1326</v>
      </c>
      <c r="F61" s="44" t="s">
        <v>1303</v>
      </c>
      <c r="G61" s="44" t="s">
        <v>1325</v>
      </c>
      <c r="H61" s="44" t="s">
        <v>318</v>
      </c>
      <c r="I61" s="44" t="s">
        <v>2071</v>
      </c>
      <c r="J61" s="44" t="s">
        <v>55</v>
      </c>
      <c r="K61" s="46" t="s">
        <v>1203</v>
      </c>
      <c r="L61" s="44"/>
      <c r="M61" s="44" t="s">
        <v>240</v>
      </c>
      <c r="N61" s="44" t="s">
        <v>319</v>
      </c>
      <c r="O61" s="44" t="s">
        <v>320</v>
      </c>
      <c r="P61" s="44">
        <v>0</v>
      </c>
      <c r="Q61" s="44" t="s">
        <v>44</v>
      </c>
      <c r="R61" s="44" t="s">
        <v>55</v>
      </c>
      <c r="S61" s="44" t="s">
        <v>60</v>
      </c>
      <c r="T61" s="47"/>
      <c r="U61" s="48" t="s">
        <v>1713</v>
      </c>
      <c r="V61" s="49">
        <v>317</v>
      </c>
      <c r="W61" s="49">
        <v>441</v>
      </c>
      <c r="X61" s="49">
        <v>120</v>
      </c>
      <c r="Y61" s="49" t="s">
        <v>2022</v>
      </c>
      <c r="Z61" s="48" t="s">
        <v>1774</v>
      </c>
      <c r="AA61" s="48" t="s">
        <v>321</v>
      </c>
      <c r="AB61" s="48" t="s">
        <v>322</v>
      </c>
      <c r="AC61" s="48" t="s">
        <v>323</v>
      </c>
      <c r="AD61" s="48" t="s">
        <v>55</v>
      </c>
      <c r="AE61" s="50" t="s">
        <v>1203</v>
      </c>
      <c r="AF61" s="48"/>
      <c r="AG61" s="48" t="s">
        <v>240</v>
      </c>
      <c r="AH61" s="48" t="s">
        <v>2264</v>
      </c>
      <c r="AI61" s="48" t="s">
        <v>2265</v>
      </c>
      <c r="AJ61" s="48"/>
      <c r="AK61" s="48" t="s">
        <v>44</v>
      </c>
      <c r="AL61" s="48" t="s">
        <v>55</v>
      </c>
      <c r="AM61" s="48" t="s">
        <v>60</v>
      </c>
    </row>
    <row r="62" spans="1:39" ht="15" customHeight="1" x14ac:dyDescent="0.25">
      <c r="A62" s="44" t="s">
        <v>1207</v>
      </c>
      <c r="B62" s="45">
        <v>61</v>
      </c>
      <c r="C62" s="45">
        <v>36</v>
      </c>
      <c r="D62" s="45">
        <v>121</v>
      </c>
      <c r="E62" s="45" t="s">
        <v>1329</v>
      </c>
      <c r="F62" s="44" t="s">
        <v>1327</v>
      </c>
      <c r="G62" s="44" t="s">
        <v>1328</v>
      </c>
      <c r="H62" s="44" t="s">
        <v>324</v>
      </c>
      <c r="I62" s="44" t="s">
        <v>325</v>
      </c>
      <c r="J62" s="44" t="s">
        <v>55</v>
      </c>
      <c r="K62" s="46" t="s">
        <v>1203</v>
      </c>
      <c r="L62" s="44"/>
      <c r="M62" s="44" t="s">
        <v>326</v>
      </c>
      <c r="N62" s="44" t="s">
        <v>327</v>
      </c>
      <c r="O62" s="44" t="s">
        <v>2072</v>
      </c>
      <c r="P62" s="44">
        <v>0</v>
      </c>
      <c r="Q62" s="44" t="s">
        <v>44</v>
      </c>
      <c r="R62" s="44" t="s">
        <v>55</v>
      </c>
      <c r="S62" s="44" t="s">
        <v>60</v>
      </c>
      <c r="T62" s="47"/>
      <c r="U62" s="48" t="s">
        <v>1713</v>
      </c>
      <c r="V62" s="49">
        <v>318</v>
      </c>
      <c r="W62" s="49">
        <v>35</v>
      </c>
      <c r="X62" s="49">
        <v>122</v>
      </c>
      <c r="Y62" s="49" t="s">
        <v>1807</v>
      </c>
      <c r="Z62" s="48" t="s">
        <v>1806</v>
      </c>
      <c r="AA62" s="48" t="s">
        <v>328</v>
      </c>
      <c r="AB62" s="48" t="s">
        <v>329</v>
      </c>
      <c r="AC62" s="48" t="s">
        <v>2266</v>
      </c>
      <c r="AD62" s="48" t="s">
        <v>686</v>
      </c>
      <c r="AE62" s="50" t="s">
        <v>1203</v>
      </c>
      <c r="AF62" s="48"/>
      <c r="AG62" s="48" t="s">
        <v>131</v>
      </c>
      <c r="AH62" s="48" t="s">
        <v>2267</v>
      </c>
      <c r="AI62" s="48" t="s">
        <v>2219</v>
      </c>
      <c r="AJ62" s="48"/>
      <c r="AK62" s="48" t="s">
        <v>126</v>
      </c>
      <c r="AL62" s="48" t="s">
        <v>686</v>
      </c>
      <c r="AM62" s="48" t="s">
        <v>60</v>
      </c>
    </row>
    <row r="63" spans="1:39" ht="15" customHeight="1" x14ac:dyDescent="0.25">
      <c r="A63" s="44" t="s">
        <v>1207</v>
      </c>
      <c r="B63" s="45">
        <v>62</v>
      </c>
      <c r="C63" s="45">
        <v>38</v>
      </c>
      <c r="D63" s="45">
        <v>123</v>
      </c>
      <c r="E63" s="45" t="s">
        <v>1331</v>
      </c>
      <c r="F63" s="44" t="s">
        <v>1327</v>
      </c>
      <c r="G63" s="44" t="s">
        <v>1330</v>
      </c>
      <c r="H63" s="44" t="s">
        <v>331</v>
      </c>
      <c r="I63" s="44" t="s">
        <v>332</v>
      </c>
      <c r="J63" s="44" t="s">
        <v>55</v>
      </c>
      <c r="K63" s="46" t="s">
        <v>1203</v>
      </c>
      <c r="L63" s="44"/>
      <c r="M63" s="44" t="s">
        <v>333</v>
      </c>
      <c r="N63" s="44" t="s">
        <v>2073</v>
      </c>
      <c r="O63" s="44" t="s">
        <v>47</v>
      </c>
      <c r="P63" s="44">
        <v>0</v>
      </c>
      <c r="Q63" s="44" t="s">
        <v>44</v>
      </c>
      <c r="R63" s="44" t="s">
        <v>55</v>
      </c>
      <c r="S63" s="44" t="s">
        <v>60</v>
      </c>
      <c r="T63" s="47"/>
      <c r="U63" s="48" t="s">
        <v>1713</v>
      </c>
      <c r="V63" s="49">
        <v>319</v>
      </c>
      <c r="W63" s="49">
        <v>37</v>
      </c>
      <c r="X63" s="49">
        <v>124</v>
      </c>
      <c r="Y63" s="49" t="s">
        <v>1808</v>
      </c>
      <c r="Z63" s="48" t="s">
        <v>1806</v>
      </c>
      <c r="AA63" s="48" t="s">
        <v>334</v>
      </c>
      <c r="AB63" s="48" t="s">
        <v>2268</v>
      </c>
      <c r="AC63" s="48" t="s">
        <v>2269</v>
      </c>
      <c r="AD63" s="48" t="s">
        <v>686</v>
      </c>
      <c r="AE63" s="50" t="s">
        <v>1203</v>
      </c>
      <c r="AF63" s="48"/>
      <c r="AG63" s="48" t="s">
        <v>333</v>
      </c>
      <c r="AH63" s="48" t="s">
        <v>2270</v>
      </c>
      <c r="AI63" s="48" t="s">
        <v>2271</v>
      </c>
      <c r="AJ63" s="48"/>
      <c r="AK63" s="48" t="s">
        <v>126</v>
      </c>
      <c r="AL63" s="48" t="s">
        <v>686</v>
      </c>
      <c r="AM63" s="48" t="s">
        <v>60</v>
      </c>
    </row>
    <row r="64" spans="1:39" ht="15" customHeight="1" x14ac:dyDescent="0.25">
      <c r="A64" s="44" t="s">
        <v>1207</v>
      </c>
      <c r="B64" s="45">
        <v>63</v>
      </c>
      <c r="C64" s="45">
        <v>40</v>
      </c>
      <c r="D64" s="45">
        <v>125</v>
      </c>
      <c r="E64" s="45" t="s">
        <v>1333</v>
      </c>
      <c r="F64" s="44" t="s">
        <v>1327</v>
      </c>
      <c r="G64" s="44" t="s">
        <v>1332</v>
      </c>
      <c r="H64" s="44" t="s">
        <v>335</v>
      </c>
      <c r="I64" s="44" t="s">
        <v>336</v>
      </c>
      <c r="J64" s="44" t="s">
        <v>55</v>
      </c>
      <c r="K64" s="46" t="s">
        <v>1203</v>
      </c>
      <c r="L64" s="44"/>
      <c r="M64" s="44" t="s">
        <v>296</v>
      </c>
      <c r="N64" s="44" t="s">
        <v>337</v>
      </c>
      <c r="O64" s="44" t="s">
        <v>338</v>
      </c>
      <c r="P64" s="44" t="s">
        <v>339</v>
      </c>
      <c r="Q64" s="44" t="s">
        <v>44</v>
      </c>
      <c r="R64" s="44" t="s">
        <v>55</v>
      </c>
      <c r="S64" s="44" t="s">
        <v>60</v>
      </c>
      <c r="T64" s="47"/>
      <c r="U64" s="48" t="s">
        <v>1713</v>
      </c>
      <c r="V64" s="49">
        <v>320</v>
      </c>
      <c r="W64" s="49">
        <v>39</v>
      </c>
      <c r="X64" s="49">
        <v>126</v>
      </c>
      <c r="Y64" s="49" t="s">
        <v>1731</v>
      </c>
      <c r="Z64" s="48" t="s">
        <v>1806</v>
      </c>
      <c r="AA64" s="48" t="s">
        <v>340</v>
      </c>
      <c r="AB64" s="48" t="s">
        <v>2272</v>
      </c>
      <c r="AC64" s="48" t="s">
        <v>341</v>
      </c>
      <c r="AD64" s="48" t="s">
        <v>686</v>
      </c>
      <c r="AE64" s="50" t="s">
        <v>1203</v>
      </c>
      <c r="AF64" s="48"/>
      <c r="AG64" s="48" t="s">
        <v>296</v>
      </c>
      <c r="AH64" s="48" t="s">
        <v>2239</v>
      </c>
      <c r="AI64" s="48" t="s">
        <v>2273</v>
      </c>
      <c r="AJ64" s="48"/>
      <c r="AK64" s="48" t="s">
        <v>126</v>
      </c>
      <c r="AL64" s="48" t="s">
        <v>686</v>
      </c>
      <c r="AM64" s="48" t="s">
        <v>60</v>
      </c>
    </row>
    <row r="65" spans="1:39" ht="15" customHeight="1" x14ac:dyDescent="0.25">
      <c r="A65" s="44" t="s">
        <v>1207</v>
      </c>
      <c r="B65" s="45">
        <v>64</v>
      </c>
      <c r="C65" s="45">
        <v>48</v>
      </c>
      <c r="D65" s="45">
        <v>127</v>
      </c>
      <c r="E65" s="45" t="s">
        <v>1336</v>
      </c>
      <c r="F65" s="44" t="s">
        <v>1334</v>
      </c>
      <c r="G65" s="44" t="s">
        <v>1335</v>
      </c>
      <c r="H65" s="44" t="s">
        <v>342</v>
      </c>
      <c r="I65" s="44" t="s">
        <v>343</v>
      </c>
      <c r="J65" s="44" t="s">
        <v>55</v>
      </c>
      <c r="K65" s="46" t="s">
        <v>1203</v>
      </c>
      <c r="L65" s="44"/>
      <c r="M65" s="44" t="s">
        <v>296</v>
      </c>
      <c r="N65" s="44" t="s">
        <v>344</v>
      </c>
      <c r="O65" s="44" t="s">
        <v>51</v>
      </c>
      <c r="P65" s="44" t="s">
        <v>51</v>
      </c>
      <c r="Q65" s="44" t="s">
        <v>44</v>
      </c>
      <c r="R65" s="44" t="s">
        <v>55</v>
      </c>
      <c r="S65" s="44" t="s">
        <v>60</v>
      </c>
      <c r="T65" s="47"/>
      <c r="U65" s="48" t="s">
        <v>1713</v>
      </c>
      <c r="V65" s="49">
        <v>321</v>
      </c>
      <c r="W65" s="49">
        <v>47</v>
      </c>
      <c r="X65" s="49">
        <v>128</v>
      </c>
      <c r="Y65" s="49" t="s">
        <v>1812</v>
      </c>
      <c r="Z65" s="48" t="s">
        <v>1810</v>
      </c>
      <c r="AA65" s="48" t="s">
        <v>346</v>
      </c>
      <c r="AB65" s="48" t="s">
        <v>347</v>
      </c>
      <c r="AC65" s="48" t="s">
        <v>348</v>
      </c>
      <c r="AD65" s="48" t="s">
        <v>686</v>
      </c>
      <c r="AE65" s="50" t="s">
        <v>1203</v>
      </c>
      <c r="AF65" s="48"/>
      <c r="AG65" s="48" t="s">
        <v>229</v>
      </c>
      <c r="AH65" s="48" t="s">
        <v>2210</v>
      </c>
      <c r="AI65" s="48">
        <v>0</v>
      </c>
      <c r="AJ65" s="48"/>
      <c r="AK65" s="48" t="s">
        <v>126</v>
      </c>
      <c r="AL65" s="48" t="s">
        <v>686</v>
      </c>
      <c r="AM65" s="48" t="s">
        <v>60</v>
      </c>
    </row>
    <row r="66" spans="1:39" ht="15" customHeight="1" x14ac:dyDescent="0.25">
      <c r="A66" s="44" t="s">
        <v>1207</v>
      </c>
      <c r="B66" s="45">
        <v>65</v>
      </c>
      <c r="C66" s="45">
        <v>46</v>
      </c>
      <c r="D66" s="45">
        <v>129</v>
      </c>
      <c r="E66" s="45" t="s">
        <v>1337</v>
      </c>
      <c r="F66" s="44" t="s">
        <v>1334</v>
      </c>
      <c r="G66" s="44" t="s">
        <v>1335</v>
      </c>
      <c r="H66" s="44" t="s">
        <v>342</v>
      </c>
      <c r="I66" s="44" t="s">
        <v>343</v>
      </c>
      <c r="J66" s="44" t="s">
        <v>60</v>
      </c>
      <c r="K66" s="46" t="s">
        <v>61</v>
      </c>
      <c r="L66" s="44"/>
      <c r="M66" s="44" t="s">
        <v>296</v>
      </c>
      <c r="N66" s="44" t="s">
        <v>344</v>
      </c>
      <c r="O66" s="44" t="s">
        <v>51</v>
      </c>
      <c r="P66" s="44" t="s">
        <v>51</v>
      </c>
      <c r="Q66" s="44" t="s">
        <v>60</v>
      </c>
      <c r="R66" s="44" t="s">
        <v>60</v>
      </c>
      <c r="S66" s="44" t="s">
        <v>60</v>
      </c>
      <c r="T66" s="47"/>
      <c r="U66" s="48" t="s">
        <v>1713</v>
      </c>
      <c r="V66" s="49">
        <v>322</v>
      </c>
      <c r="W66" s="49">
        <v>45</v>
      </c>
      <c r="X66" s="49">
        <v>130</v>
      </c>
      <c r="Y66" s="49" t="s">
        <v>1809</v>
      </c>
      <c r="Z66" s="48" t="s">
        <v>1810</v>
      </c>
      <c r="AA66" s="48" t="s">
        <v>345</v>
      </c>
      <c r="AB66" s="48" t="s">
        <v>2274</v>
      </c>
      <c r="AC66" s="48" t="s">
        <v>2275</v>
      </c>
      <c r="AD66" s="48" t="s">
        <v>686</v>
      </c>
      <c r="AE66" s="50" t="s">
        <v>1203</v>
      </c>
      <c r="AF66" s="48"/>
      <c r="AG66" s="48" t="s">
        <v>296</v>
      </c>
      <c r="AH66" s="48" t="s">
        <v>2276</v>
      </c>
      <c r="AI66" s="48">
        <v>0</v>
      </c>
      <c r="AJ66" s="48"/>
      <c r="AK66" s="48" t="s">
        <v>126</v>
      </c>
      <c r="AL66" s="48" t="s">
        <v>686</v>
      </c>
      <c r="AM66" s="48" t="s">
        <v>60</v>
      </c>
    </row>
    <row r="67" spans="1:39" ht="15" customHeight="1" x14ac:dyDescent="0.25">
      <c r="A67" s="44" t="s">
        <v>1207</v>
      </c>
      <c r="B67" s="45">
        <v>66</v>
      </c>
      <c r="C67" s="45">
        <v>50</v>
      </c>
      <c r="D67" s="45">
        <v>131</v>
      </c>
      <c r="E67" s="45" t="s">
        <v>1339</v>
      </c>
      <c r="F67" s="44" t="s">
        <v>1334</v>
      </c>
      <c r="G67" s="44" t="s">
        <v>1338</v>
      </c>
      <c r="H67" s="44" t="s">
        <v>349</v>
      </c>
      <c r="I67" s="44" t="s">
        <v>350</v>
      </c>
      <c r="J67" s="44" t="s">
        <v>686</v>
      </c>
      <c r="K67" s="46" t="s">
        <v>1203</v>
      </c>
      <c r="L67" s="44"/>
      <c r="M67" s="44" t="s">
        <v>56</v>
      </c>
      <c r="N67" s="44" t="s">
        <v>351</v>
      </c>
      <c r="O67" s="44">
        <v>0</v>
      </c>
      <c r="P67" s="44">
        <v>0</v>
      </c>
      <c r="Q67" s="44" t="s">
        <v>126</v>
      </c>
      <c r="R67" s="44" t="s">
        <v>686</v>
      </c>
      <c r="S67" s="44" t="s">
        <v>60</v>
      </c>
      <c r="T67" s="47"/>
      <c r="U67" s="48" t="s">
        <v>1713</v>
      </c>
      <c r="V67" s="49">
        <v>323</v>
      </c>
      <c r="W67" s="49">
        <v>49</v>
      </c>
      <c r="X67" s="49">
        <v>132</v>
      </c>
      <c r="Y67" s="49" t="s">
        <v>1813</v>
      </c>
      <c r="Z67" s="48" t="s">
        <v>1810</v>
      </c>
      <c r="AA67" s="48" t="s">
        <v>352</v>
      </c>
      <c r="AB67" s="48" t="s">
        <v>353</v>
      </c>
      <c r="AC67" s="48" t="s">
        <v>2277</v>
      </c>
      <c r="AD67" s="48" t="s">
        <v>686</v>
      </c>
      <c r="AE67" s="50" t="s">
        <v>1203</v>
      </c>
      <c r="AF67" s="48"/>
      <c r="AG67" s="48" t="s">
        <v>56</v>
      </c>
      <c r="AH67" s="48" t="s">
        <v>2278</v>
      </c>
      <c r="AI67" s="48">
        <v>0</v>
      </c>
      <c r="AJ67" s="48"/>
      <c r="AK67" s="48" t="s">
        <v>126</v>
      </c>
      <c r="AL67" s="48" t="s">
        <v>686</v>
      </c>
      <c r="AM67" s="48" t="s">
        <v>60</v>
      </c>
    </row>
    <row r="68" spans="1:39" ht="15" customHeight="1" x14ac:dyDescent="0.25">
      <c r="A68" s="44" t="s">
        <v>1207</v>
      </c>
      <c r="B68" s="45">
        <v>67</v>
      </c>
      <c r="C68" s="45">
        <v>52</v>
      </c>
      <c r="D68" s="45">
        <v>133</v>
      </c>
      <c r="E68" s="45" t="s">
        <v>1341</v>
      </c>
      <c r="F68" s="44" t="s">
        <v>1334</v>
      </c>
      <c r="G68" s="44" t="s">
        <v>1340</v>
      </c>
      <c r="H68" s="44" t="s">
        <v>354</v>
      </c>
      <c r="I68" s="44" t="s">
        <v>355</v>
      </c>
      <c r="J68" s="44" t="s">
        <v>686</v>
      </c>
      <c r="K68" s="46" t="s">
        <v>1203</v>
      </c>
      <c r="L68" s="44"/>
      <c r="M68" s="44" t="s">
        <v>229</v>
      </c>
      <c r="N68" s="44" t="s">
        <v>356</v>
      </c>
      <c r="O68" s="44" t="s">
        <v>357</v>
      </c>
      <c r="P68" s="44">
        <v>0</v>
      </c>
      <c r="Q68" s="44" t="s">
        <v>126</v>
      </c>
      <c r="R68" s="44" t="s">
        <v>686</v>
      </c>
      <c r="S68" s="44" t="s">
        <v>60</v>
      </c>
      <c r="T68" s="47"/>
      <c r="U68" s="48" t="s">
        <v>1713</v>
      </c>
      <c r="V68" s="49">
        <v>324</v>
      </c>
      <c r="W68" s="49">
        <v>51</v>
      </c>
      <c r="X68" s="49">
        <v>134</v>
      </c>
      <c r="Y68" s="49" t="s">
        <v>1814</v>
      </c>
      <c r="Z68" s="48" t="s">
        <v>1810</v>
      </c>
      <c r="AA68" s="48" t="s">
        <v>358</v>
      </c>
      <c r="AB68" s="48" t="s">
        <v>359</v>
      </c>
      <c r="AC68" s="48" t="s">
        <v>360</v>
      </c>
      <c r="AD68" s="48" t="s">
        <v>686</v>
      </c>
      <c r="AE68" s="50" t="s">
        <v>1203</v>
      </c>
      <c r="AF68" s="48"/>
      <c r="AG68" s="48" t="s">
        <v>229</v>
      </c>
      <c r="AH68" s="48" t="s">
        <v>2279</v>
      </c>
      <c r="AI68" s="48" t="s">
        <v>2280</v>
      </c>
      <c r="AJ68" s="48"/>
      <c r="AK68" s="48" t="s">
        <v>126</v>
      </c>
      <c r="AL68" s="48" t="s">
        <v>686</v>
      </c>
      <c r="AM68" s="48" t="s">
        <v>60</v>
      </c>
    </row>
    <row r="69" spans="1:39" ht="15" customHeight="1" x14ac:dyDescent="0.25">
      <c r="A69" s="44" t="s">
        <v>1207</v>
      </c>
      <c r="B69" s="45">
        <v>68</v>
      </c>
      <c r="C69" s="45">
        <v>54</v>
      </c>
      <c r="D69" s="45">
        <v>135</v>
      </c>
      <c r="E69" s="45" t="s">
        <v>1343</v>
      </c>
      <c r="F69" s="44" t="s">
        <v>1334</v>
      </c>
      <c r="G69" s="44" t="s">
        <v>1342</v>
      </c>
      <c r="H69" s="44" t="s">
        <v>361</v>
      </c>
      <c r="I69" s="44" t="s">
        <v>362</v>
      </c>
      <c r="J69" s="44" t="s">
        <v>686</v>
      </c>
      <c r="K69" s="46" t="s">
        <v>1203</v>
      </c>
      <c r="L69" s="44"/>
      <c r="M69" s="44" t="s">
        <v>56</v>
      </c>
      <c r="N69" s="44" t="s">
        <v>363</v>
      </c>
      <c r="O69" s="44">
        <v>0</v>
      </c>
      <c r="P69" s="44" t="s">
        <v>364</v>
      </c>
      <c r="Q69" s="44" t="s">
        <v>126</v>
      </c>
      <c r="R69" s="44" t="s">
        <v>686</v>
      </c>
      <c r="S69" s="44" t="s">
        <v>60</v>
      </c>
      <c r="T69" s="47"/>
      <c r="U69" s="48" t="s">
        <v>1713</v>
      </c>
      <c r="V69" s="49">
        <v>325</v>
      </c>
      <c r="W69" s="49">
        <v>53</v>
      </c>
      <c r="X69" s="49">
        <v>136</v>
      </c>
      <c r="Y69" s="49" t="s">
        <v>1815</v>
      </c>
      <c r="Z69" s="48" t="s">
        <v>1810</v>
      </c>
      <c r="AA69" s="48" t="s">
        <v>365</v>
      </c>
      <c r="AB69" s="48" t="s">
        <v>2281</v>
      </c>
      <c r="AC69" s="48" t="s">
        <v>366</v>
      </c>
      <c r="AD69" s="48" t="s">
        <v>686</v>
      </c>
      <c r="AE69" s="50" t="s">
        <v>1203</v>
      </c>
      <c r="AF69" s="48"/>
      <c r="AG69" s="48" t="s">
        <v>56</v>
      </c>
      <c r="AH69" s="48" t="s">
        <v>2282</v>
      </c>
      <c r="AI69" s="48" t="s">
        <v>2283</v>
      </c>
      <c r="AJ69" s="48"/>
      <c r="AK69" s="48" t="s">
        <v>126</v>
      </c>
      <c r="AL69" s="48" t="s">
        <v>686</v>
      </c>
      <c r="AM69" s="48" t="s">
        <v>60</v>
      </c>
    </row>
    <row r="70" spans="1:39" ht="15" customHeight="1" x14ac:dyDescent="0.25">
      <c r="A70" s="44" t="s">
        <v>1207</v>
      </c>
      <c r="B70" s="45">
        <v>69</v>
      </c>
      <c r="C70" s="45">
        <v>56</v>
      </c>
      <c r="D70" s="45">
        <v>137</v>
      </c>
      <c r="E70" s="45" t="s">
        <v>1346</v>
      </c>
      <c r="F70" s="44" t="s">
        <v>1344</v>
      </c>
      <c r="G70" s="44" t="s">
        <v>1345</v>
      </c>
      <c r="H70" s="44" t="s">
        <v>367</v>
      </c>
      <c r="I70" s="44" t="s">
        <v>2074</v>
      </c>
      <c r="J70" s="44" t="s">
        <v>55</v>
      </c>
      <c r="K70" s="46" t="s">
        <v>1203</v>
      </c>
      <c r="L70" s="44"/>
      <c r="M70" s="44" t="s">
        <v>229</v>
      </c>
      <c r="N70" s="44" t="s">
        <v>2075</v>
      </c>
      <c r="O70" s="44" t="s">
        <v>368</v>
      </c>
      <c r="P70" s="44">
        <v>0</v>
      </c>
      <c r="Q70" s="44" t="s">
        <v>44</v>
      </c>
      <c r="R70" s="44" t="s">
        <v>55</v>
      </c>
      <c r="S70" s="44" t="s">
        <v>60</v>
      </c>
      <c r="T70" s="47"/>
      <c r="U70" s="48" t="s">
        <v>1713</v>
      </c>
      <c r="V70" s="49">
        <v>326</v>
      </c>
      <c r="W70" s="49">
        <v>55</v>
      </c>
      <c r="X70" s="49">
        <v>138</v>
      </c>
      <c r="Y70" s="49" t="s">
        <v>1816</v>
      </c>
      <c r="Z70" s="48" t="s">
        <v>1810</v>
      </c>
      <c r="AA70" s="48" t="s">
        <v>369</v>
      </c>
      <c r="AB70" s="48" t="s">
        <v>370</v>
      </c>
      <c r="AC70" s="48" t="s">
        <v>371</v>
      </c>
      <c r="AD70" s="48" t="s">
        <v>55</v>
      </c>
      <c r="AE70" s="50" t="s">
        <v>1203</v>
      </c>
      <c r="AF70" s="48"/>
      <c r="AG70" s="48" t="s">
        <v>229</v>
      </c>
      <c r="AH70" s="48" t="s">
        <v>2284</v>
      </c>
      <c r="AI70" s="48">
        <v>0</v>
      </c>
      <c r="AJ70" s="48"/>
      <c r="AK70" s="48" t="s">
        <v>44</v>
      </c>
      <c r="AL70" s="48" t="s">
        <v>55</v>
      </c>
      <c r="AM70" s="48" t="s">
        <v>60</v>
      </c>
    </row>
    <row r="71" spans="1:39" ht="15" customHeight="1" x14ac:dyDescent="0.25">
      <c r="A71" s="44" t="s">
        <v>1207</v>
      </c>
      <c r="B71" s="45">
        <v>70</v>
      </c>
      <c r="C71" s="45">
        <v>58</v>
      </c>
      <c r="D71" s="45">
        <v>139</v>
      </c>
      <c r="E71" s="45" t="s">
        <v>1348</v>
      </c>
      <c r="F71" s="44" t="s">
        <v>1344</v>
      </c>
      <c r="G71" s="44" t="s">
        <v>1347</v>
      </c>
      <c r="H71" s="44" t="s">
        <v>372</v>
      </c>
      <c r="I71" s="44" t="s">
        <v>373</v>
      </c>
      <c r="J71" s="44" t="s">
        <v>55</v>
      </c>
      <c r="K71" s="46" t="s">
        <v>1203</v>
      </c>
      <c r="L71" s="44"/>
      <c r="M71" s="44" t="s">
        <v>229</v>
      </c>
      <c r="N71" s="44" t="s">
        <v>374</v>
      </c>
      <c r="O71" s="44" t="s">
        <v>51</v>
      </c>
      <c r="P71" s="44" t="s">
        <v>51</v>
      </c>
      <c r="Q71" s="44" t="s">
        <v>44</v>
      </c>
      <c r="R71" s="44" t="s">
        <v>55</v>
      </c>
      <c r="S71" s="44" t="s">
        <v>60</v>
      </c>
      <c r="T71" s="47"/>
      <c r="U71" s="48" t="s">
        <v>1713</v>
      </c>
      <c r="V71" s="49">
        <v>327</v>
      </c>
      <c r="W71" s="49">
        <v>57</v>
      </c>
      <c r="X71" s="49">
        <v>140</v>
      </c>
      <c r="Y71" s="49" t="s">
        <v>1721</v>
      </c>
      <c r="Z71" s="48" t="s">
        <v>1810</v>
      </c>
      <c r="AA71" s="48" t="s">
        <v>375</v>
      </c>
      <c r="AB71" s="48" t="s">
        <v>376</v>
      </c>
      <c r="AC71" s="48" t="s">
        <v>377</v>
      </c>
      <c r="AD71" s="48" t="s">
        <v>55</v>
      </c>
      <c r="AE71" s="50" t="s">
        <v>1203</v>
      </c>
      <c r="AF71" s="48"/>
      <c r="AG71" s="48" t="s">
        <v>296</v>
      </c>
      <c r="AH71" s="48" t="s">
        <v>2285</v>
      </c>
      <c r="AI71" s="48">
        <v>0</v>
      </c>
      <c r="AJ71" s="48"/>
      <c r="AK71" s="48" t="s">
        <v>44</v>
      </c>
      <c r="AL71" s="48" t="s">
        <v>55</v>
      </c>
      <c r="AM71" s="48" t="s">
        <v>60</v>
      </c>
    </row>
    <row r="72" spans="1:39" ht="15" customHeight="1" x14ac:dyDescent="0.25">
      <c r="A72" s="44" t="s">
        <v>1207</v>
      </c>
      <c r="B72" s="45">
        <v>71</v>
      </c>
      <c r="C72" s="45">
        <v>34</v>
      </c>
      <c r="D72" s="45">
        <v>141</v>
      </c>
      <c r="E72" s="45" t="s">
        <v>1350</v>
      </c>
      <c r="F72" s="44" t="s">
        <v>1344</v>
      </c>
      <c r="G72" s="44" t="s">
        <v>1349</v>
      </c>
      <c r="H72" s="44" t="s">
        <v>378</v>
      </c>
      <c r="I72" s="44" t="s">
        <v>379</v>
      </c>
      <c r="J72" s="44" t="s">
        <v>686</v>
      </c>
      <c r="K72" s="46" t="s">
        <v>1203</v>
      </c>
      <c r="L72" s="44"/>
      <c r="M72" s="44" t="s">
        <v>296</v>
      </c>
      <c r="N72" s="44" t="s">
        <v>381</v>
      </c>
      <c r="O72" s="44">
        <v>0</v>
      </c>
      <c r="P72" s="44" t="s">
        <v>364</v>
      </c>
      <c r="Q72" s="44" t="s">
        <v>126</v>
      </c>
      <c r="R72" s="44" t="s">
        <v>686</v>
      </c>
      <c r="S72" s="44" t="s">
        <v>60</v>
      </c>
      <c r="T72" s="47"/>
      <c r="U72" s="48" t="s">
        <v>1713</v>
      </c>
      <c r="V72" s="49">
        <v>328</v>
      </c>
      <c r="W72" s="49">
        <v>33</v>
      </c>
      <c r="X72" s="49">
        <v>142</v>
      </c>
      <c r="Y72" s="49" t="s">
        <v>1805</v>
      </c>
      <c r="Z72" s="48" t="s">
        <v>1730</v>
      </c>
      <c r="AA72" s="53" t="s">
        <v>2545</v>
      </c>
      <c r="AB72" s="48" t="s">
        <v>77</v>
      </c>
      <c r="AC72" s="48" t="s">
        <v>77</v>
      </c>
      <c r="AD72" s="48" t="s">
        <v>78</v>
      </c>
      <c r="AE72" s="50" t="s">
        <v>61</v>
      </c>
      <c r="AF72" s="48"/>
      <c r="AG72" s="48"/>
      <c r="AH72" s="48"/>
      <c r="AI72" s="48"/>
      <c r="AJ72" s="48"/>
      <c r="AK72" s="48" t="s">
        <v>78</v>
      </c>
      <c r="AL72" s="48" t="s">
        <v>78</v>
      </c>
      <c r="AM72" s="48"/>
    </row>
    <row r="73" spans="1:39" ht="15" customHeight="1" x14ac:dyDescent="0.25">
      <c r="A73" s="44" t="s">
        <v>1207</v>
      </c>
      <c r="B73" s="45">
        <v>72</v>
      </c>
      <c r="C73" s="45">
        <v>444</v>
      </c>
      <c r="D73" s="45">
        <v>143</v>
      </c>
      <c r="E73" s="45" t="s">
        <v>1352</v>
      </c>
      <c r="F73" s="44" t="s">
        <v>1344</v>
      </c>
      <c r="G73" s="44" t="s">
        <v>1351</v>
      </c>
      <c r="H73" s="44" t="s">
        <v>382</v>
      </c>
      <c r="I73" s="44" t="s">
        <v>383</v>
      </c>
      <c r="J73" s="44" t="s">
        <v>686</v>
      </c>
      <c r="K73" s="46" t="s">
        <v>1203</v>
      </c>
      <c r="L73" s="44"/>
      <c r="M73" s="44" t="s">
        <v>229</v>
      </c>
      <c r="N73" s="44" t="s">
        <v>384</v>
      </c>
      <c r="O73" s="44">
        <v>0</v>
      </c>
      <c r="P73" s="44">
        <v>0</v>
      </c>
      <c r="Q73" s="44" t="s">
        <v>126</v>
      </c>
      <c r="R73" s="44" t="s">
        <v>686</v>
      </c>
      <c r="S73" s="44" t="s">
        <v>60</v>
      </c>
      <c r="T73" s="47"/>
      <c r="U73" s="48" t="s">
        <v>1713</v>
      </c>
      <c r="V73" s="49">
        <v>329</v>
      </c>
      <c r="W73" s="49">
        <v>443</v>
      </c>
      <c r="X73" s="49">
        <v>144</v>
      </c>
      <c r="Y73" s="49" t="s">
        <v>2023</v>
      </c>
      <c r="Z73" s="48" t="s">
        <v>1774</v>
      </c>
      <c r="AA73" s="48" t="s">
        <v>385</v>
      </c>
      <c r="AB73" s="48" t="s">
        <v>386</v>
      </c>
      <c r="AC73" s="48" t="s">
        <v>387</v>
      </c>
      <c r="AD73" s="48" t="s">
        <v>226</v>
      </c>
      <c r="AE73" s="50" t="s">
        <v>1203</v>
      </c>
      <c r="AF73" s="48"/>
      <c r="AG73" s="48" t="s">
        <v>229</v>
      </c>
      <c r="AH73" s="48" t="s">
        <v>2286</v>
      </c>
      <c r="AI73" s="48">
        <v>0</v>
      </c>
      <c r="AJ73" s="48"/>
      <c r="AK73" s="48" t="s">
        <v>226</v>
      </c>
      <c r="AL73" s="48" t="s">
        <v>226</v>
      </c>
      <c r="AM73" s="48" t="s">
        <v>60</v>
      </c>
    </row>
    <row r="74" spans="1:39" ht="15" customHeight="1" x14ac:dyDescent="0.25">
      <c r="A74" s="44" t="s">
        <v>1207</v>
      </c>
      <c r="B74" s="45">
        <v>73</v>
      </c>
      <c r="C74" s="45">
        <v>62</v>
      </c>
      <c r="D74" s="45">
        <v>145</v>
      </c>
      <c r="E74" s="45" t="s">
        <v>1355</v>
      </c>
      <c r="F74" s="44" t="s">
        <v>1353</v>
      </c>
      <c r="G74" s="44" t="s">
        <v>1354</v>
      </c>
      <c r="H74" s="44" t="s">
        <v>388</v>
      </c>
      <c r="I74" s="44" t="s">
        <v>2076</v>
      </c>
      <c r="J74" s="44" t="s">
        <v>686</v>
      </c>
      <c r="K74" s="46" t="s">
        <v>1203</v>
      </c>
      <c r="L74" s="44"/>
      <c r="M74" s="44" t="s">
        <v>389</v>
      </c>
      <c r="N74" s="44" t="s">
        <v>390</v>
      </c>
      <c r="O74" s="44" t="s">
        <v>391</v>
      </c>
      <c r="P74" s="44" t="s">
        <v>392</v>
      </c>
      <c r="Q74" s="44" t="s">
        <v>126</v>
      </c>
      <c r="R74" s="44" t="s">
        <v>686</v>
      </c>
      <c r="S74" s="44" t="s">
        <v>60</v>
      </c>
      <c r="T74" s="47"/>
      <c r="U74" s="48" t="s">
        <v>1713</v>
      </c>
      <c r="V74" s="49">
        <v>330</v>
      </c>
      <c r="W74" s="49">
        <v>61</v>
      </c>
      <c r="X74" s="49">
        <v>146</v>
      </c>
      <c r="Y74" s="49" t="s">
        <v>1820</v>
      </c>
      <c r="Z74" s="48" t="s">
        <v>1722</v>
      </c>
      <c r="AA74" s="48" t="s">
        <v>393</v>
      </c>
      <c r="AB74" s="48" t="s">
        <v>394</v>
      </c>
      <c r="AC74" s="48" t="s">
        <v>395</v>
      </c>
      <c r="AD74" s="48" t="s">
        <v>686</v>
      </c>
      <c r="AE74" s="50" t="s">
        <v>1203</v>
      </c>
      <c r="AF74" s="48"/>
      <c r="AG74" s="48" t="s">
        <v>153</v>
      </c>
      <c r="AH74" s="48" t="s">
        <v>2287</v>
      </c>
      <c r="AI74" s="48">
        <v>0</v>
      </c>
      <c r="AJ74" s="48"/>
      <c r="AK74" s="48" t="s">
        <v>126</v>
      </c>
      <c r="AL74" s="48" t="s">
        <v>686</v>
      </c>
      <c r="AM74" s="48" t="s">
        <v>60</v>
      </c>
    </row>
    <row r="75" spans="1:39" ht="15" customHeight="1" x14ac:dyDescent="0.25">
      <c r="A75" s="44" t="s">
        <v>1207</v>
      </c>
      <c r="B75" s="45">
        <v>74</v>
      </c>
      <c r="C75" s="45">
        <v>64</v>
      </c>
      <c r="D75" s="45">
        <v>147</v>
      </c>
      <c r="E75" s="45" t="s">
        <v>1357</v>
      </c>
      <c r="F75" s="44" t="s">
        <v>1353</v>
      </c>
      <c r="G75" s="44" t="s">
        <v>1356</v>
      </c>
      <c r="H75" s="44" t="s">
        <v>396</v>
      </c>
      <c r="I75" s="44" t="s">
        <v>397</v>
      </c>
      <c r="J75" s="44" t="s">
        <v>55</v>
      </c>
      <c r="K75" s="46" t="s">
        <v>1203</v>
      </c>
      <c r="L75" s="44"/>
      <c r="M75" s="44" t="s">
        <v>296</v>
      </c>
      <c r="N75" s="44" t="s">
        <v>398</v>
      </c>
      <c r="O75" s="44" t="s">
        <v>51</v>
      </c>
      <c r="P75" s="44" t="s">
        <v>51</v>
      </c>
      <c r="Q75" s="44" t="s">
        <v>44</v>
      </c>
      <c r="R75" s="44" t="s">
        <v>55</v>
      </c>
      <c r="S75" s="44" t="s">
        <v>60</v>
      </c>
      <c r="T75" s="47"/>
      <c r="U75" s="48" t="s">
        <v>1713</v>
      </c>
      <c r="V75" s="49">
        <v>331</v>
      </c>
      <c r="W75" s="49">
        <v>63</v>
      </c>
      <c r="X75" s="49">
        <v>148</v>
      </c>
      <c r="Y75" s="49" t="s">
        <v>1821</v>
      </c>
      <c r="Z75" s="48" t="s">
        <v>1722</v>
      </c>
      <c r="AA75" s="48" t="s">
        <v>399</v>
      </c>
      <c r="AB75" s="48" t="s">
        <v>400</v>
      </c>
      <c r="AC75" s="48" t="s">
        <v>401</v>
      </c>
      <c r="AD75" s="48" t="s">
        <v>55</v>
      </c>
      <c r="AE75" s="50" t="s">
        <v>1203</v>
      </c>
      <c r="AF75" s="48"/>
      <c r="AG75" s="48" t="s">
        <v>296</v>
      </c>
      <c r="AH75" s="48" t="s">
        <v>2288</v>
      </c>
      <c r="AI75" s="48">
        <v>0</v>
      </c>
      <c r="AJ75" s="48"/>
      <c r="AK75" s="48" t="s">
        <v>44</v>
      </c>
      <c r="AL75" s="48" t="s">
        <v>55</v>
      </c>
      <c r="AM75" s="48" t="s">
        <v>60</v>
      </c>
    </row>
    <row r="76" spans="1:39" ht="15" customHeight="1" x14ac:dyDescent="0.25">
      <c r="A76" s="44" t="s">
        <v>1207</v>
      </c>
      <c r="B76" s="45">
        <v>75</v>
      </c>
      <c r="C76" s="45">
        <v>66</v>
      </c>
      <c r="D76" s="45">
        <v>149</v>
      </c>
      <c r="E76" s="45" t="s">
        <v>1359</v>
      </c>
      <c r="F76" s="44" t="s">
        <v>1353</v>
      </c>
      <c r="G76" s="44" t="s">
        <v>1358</v>
      </c>
      <c r="H76" s="44" t="s">
        <v>402</v>
      </c>
      <c r="I76" s="44" t="s">
        <v>403</v>
      </c>
      <c r="J76" s="44" t="s">
        <v>55</v>
      </c>
      <c r="K76" s="46" t="s">
        <v>1203</v>
      </c>
      <c r="L76" s="44"/>
      <c r="M76" s="44" t="s">
        <v>217</v>
      </c>
      <c r="N76" s="44" t="s">
        <v>404</v>
      </c>
      <c r="O76" s="44" t="s">
        <v>405</v>
      </c>
      <c r="P76" s="44">
        <v>0</v>
      </c>
      <c r="Q76" s="44" t="s">
        <v>44</v>
      </c>
      <c r="R76" s="44" t="s">
        <v>55</v>
      </c>
      <c r="S76" s="44" t="s">
        <v>60</v>
      </c>
      <c r="T76" s="47"/>
      <c r="U76" s="48" t="s">
        <v>1713</v>
      </c>
      <c r="V76" s="49">
        <v>332</v>
      </c>
      <c r="W76" s="49">
        <v>65</v>
      </c>
      <c r="X76" s="49">
        <v>150</v>
      </c>
      <c r="Y76" s="49" t="s">
        <v>1822</v>
      </c>
      <c r="Z76" s="48" t="s">
        <v>1722</v>
      </c>
      <c r="AA76" s="48" t="s">
        <v>406</v>
      </c>
      <c r="AB76" s="48" t="s">
        <v>407</v>
      </c>
      <c r="AC76" s="48" t="s">
        <v>408</v>
      </c>
      <c r="AD76" s="48" t="s">
        <v>55</v>
      </c>
      <c r="AE76" s="50" t="s">
        <v>1203</v>
      </c>
      <c r="AF76" s="48"/>
      <c r="AG76" s="48" t="s">
        <v>217</v>
      </c>
      <c r="AH76" s="48" t="s">
        <v>2289</v>
      </c>
      <c r="AI76" s="48" t="s">
        <v>2290</v>
      </c>
      <c r="AJ76" s="48"/>
      <c r="AK76" s="48" t="s">
        <v>44</v>
      </c>
      <c r="AL76" s="48" t="s">
        <v>55</v>
      </c>
      <c r="AM76" s="48" t="s">
        <v>60</v>
      </c>
    </row>
    <row r="77" spans="1:39" ht="15" customHeight="1" x14ac:dyDescent="0.25">
      <c r="A77" s="44" t="s">
        <v>1207</v>
      </c>
      <c r="B77" s="45">
        <v>76</v>
      </c>
      <c r="C77" s="45">
        <v>68</v>
      </c>
      <c r="D77" s="45">
        <v>151</v>
      </c>
      <c r="E77" s="45" t="s">
        <v>1361</v>
      </c>
      <c r="F77" s="44" t="s">
        <v>1353</v>
      </c>
      <c r="G77" s="44" t="s">
        <v>1360</v>
      </c>
      <c r="H77" s="44" t="s">
        <v>409</v>
      </c>
      <c r="I77" s="44" t="s">
        <v>410</v>
      </c>
      <c r="J77" s="44" t="s">
        <v>686</v>
      </c>
      <c r="K77" s="46" t="s">
        <v>1203</v>
      </c>
      <c r="L77" s="44"/>
      <c r="M77" s="44" t="s">
        <v>534</v>
      </c>
      <c r="N77" s="44" t="s">
        <v>411</v>
      </c>
      <c r="O77" s="44">
        <v>0</v>
      </c>
      <c r="P77" s="44">
        <v>0</v>
      </c>
      <c r="Q77" s="44" t="s">
        <v>126</v>
      </c>
      <c r="R77" s="44" t="s">
        <v>686</v>
      </c>
      <c r="S77" s="44" t="s">
        <v>60</v>
      </c>
      <c r="T77" s="47"/>
      <c r="U77" s="48" t="s">
        <v>1713</v>
      </c>
      <c r="V77" s="49">
        <v>333</v>
      </c>
      <c r="W77" s="49">
        <v>67</v>
      </c>
      <c r="X77" s="49">
        <v>152</v>
      </c>
      <c r="Y77" s="49" t="s">
        <v>1734</v>
      </c>
      <c r="Z77" s="48" t="s">
        <v>1722</v>
      </c>
      <c r="AA77" s="48" t="s">
        <v>412</v>
      </c>
      <c r="AB77" s="48" t="s">
        <v>413</v>
      </c>
      <c r="AC77" s="48" t="s">
        <v>414</v>
      </c>
      <c r="AD77" s="48" t="s">
        <v>686</v>
      </c>
      <c r="AE77" s="50" t="s">
        <v>1203</v>
      </c>
      <c r="AF77" s="48"/>
      <c r="AG77" s="48" t="s">
        <v>551</v>
      </c>
      <c r="AH77" s="48" t="s">
        <v>2291</v>
      </c>
      <c r="AI77" s="48">
        <v>0</v>
      </c>
      <c r="AJ77" s="48"/>
      <c r="AK77" s="48" t="s">
        <v>126</v>
      </c>
      <c r="AL77" s="48" t="s">
        <v>686</v>
      </c>
      <c r="AM77" s="48" t="s">
        <v>60</v>
      </c>
    </row>
    <row r="78" spans="1:39" ht="15" customHeight="1" x14ac:dyDescent="0.25">
      <c r="A78" s="44" t="s">
        <v>1207</v>
      </c>
      <c r="B78" s="45">
        <v>77</v>
      </c>
      <c r="C78" s="45">
        <v>6</v>
      </c>
      <c r="D78" s="45">
        <v>153</v>
      </c>
      <c r="E78" s="45" t="s">
        <v>1364</v>
      </c>
      <c r="F78" s="44" t="s">
        <v>1362</v>
      </c>
      <c r="G78" s="44" t="s">
        <v>1363</v>
      </c>
      <c r="H78" s="44" t="s">
        <v>415</v>
      </c>
      <c r="I78" s="44" t="s">
        <v>416</v>
      </c>
      <c r="J78" s="44" t="s">
        <v>55</v>
      </c>
      <c r="K78" s="46" t="s">
        <v>1203</v>
      </c>
      <c r="L78" s="44"/>
      <c r="M78" s="44" t="s">
        <v>131</v>
      </c>
      <c r="N78" s="44" t="s">
        <v>417</v>
      </c>
      <c r="O78" s="44" t="s">
        <v>272</v>
      </c>
      <c r="P78" s="44">
        <v>0</v>
      </c>
      <c r="Q78" s="44" t="s">
        <v>44</v>
      </c>
      <c r="R78" s="44" t="s">
        <v>55</v>
      </c>
      <c r="S78" s="44" t="s">
        <v>60</v>
      </c>
      <c r="T78" s="47"/>
      <c r="U78" s="48" t="s">
        <v>1713</v>
      </c>
      <c r="V78" s="49">
        <v>334</v>
      </c>
      <c r="W78" s="49">
        <v>5</v>
      </c>
      <c r="X78" s="49">
        <v>154</v>
      </c>
      <c r="Y78" s="49" t="s">
        <v>1827</v>
      </c>
      <c r="Z78" s="48" t="s">
        <v>1824</v>
      </c>
      <c r="AA78" s="48" t="s">
        <v>418</v>
      </c>
      <c r="AB78" s="48" t="s">
        <v>419</v>
      </c>
      <c r="AC78" s="48" t="s">
        <v>420</v>
      </c>
      <c r="AD78" s="48" t="s">
        <v>55</v>
      </c>
      <c r="AE78" s="50" t="s">
        <v>1203</v>
      </c>
      <c r="AF78" s="48"/>
      <c r="AG78" s="48" t="s">
        <v>131</v>
      </c>
      <c r="AH78" s="48" t="s">
        <v>2292</v>
      </c>
      <c r="AI78" s="48" t="s">
        <v>2293</v>
      </c>
      <c r="AJ78" s="48"/>
      <c r="AK78" s="48" t="s">
        <v>44</v>
      </c>
      <c r="AL78" s="48" t="s">
        <v>55</v>
      </c>
      <c r="AM78" s="48" t="s">
        <v>60</v>
      </c>
    </row>
    <row r="79" spans="1:39" ht="15" customHeight="1" x14ac:dyDescent="0.25">
      <c r="A79" s="55" t="s">
        <v>1207</v>
      </c>
      <c r="B79" s="45">
        <v>78</v>
      </c>
      <c r="C79" s="45">
        <v>4</v>
      </c>
      <c r="D79" s="45">
        <v>155</v>
      </c>
      <c r="E79" s="45" t="s">
        <v>1365</v>
      </c>
      <c r="F79" s="55" t="s">
        <v>1362</v>
      </c>
      <c r="G79" s="55" t="s">
        <v>1363</v>
      </c>
      <c r="H79" s="55" t="s">
        <v>415</v>
      </c>
      <c r="I79" s="55" t="s">
        <v>416</v>
      </c>
      <c r="J79" s="55" t="s">
        <v>60</v>
      </c>
      <c r="K79" s="56" t="s">
        <v>61</v>
      </c>
      <c r="L79" s="55"/>
      <c r="M79" s="55" t="s">
        <v>131</v>
      </c>
      <c r="N79" s="55" t="s">
        <v>417</v>
      </c>
      <c r="O79" s="55" t="s">
        <v>272</v>
      </c>
      <c r="P79" s="55">
        <v>0</v>
      </c>
      <c r="Q79" s="55" t="s">
        <v>60</v>
      </c>
      <c r="R79" s="55" t="s">
        <v>60</v>
      </c>
      <c r="S79" s="55" t="s">
        <v>60</v>
      </c>
      <c r="T79" s="57"/>
      <c r="U79" s="58" t="s">
        <v>1713</v>
      </c>
      <c r="V79" s="49">
        <v>335</v>
      </c>
      <c r="W79" s="49">
        <v>3</v>
      </c>
      <c r="X79" s="49">
        <v>156</v>
      </c>
      <c r="Y79" s="49" t="s">
        <v>1823</v>
      </c>
      <c r="Z79" s="58" t="s">
        <v>1830</v>
      </c>
      <c r="AA79" s="58" t="s">
        <v>2534</v>
      </c>
      <c r="AB79" s="58" t="s">
        <v>2535</v>
      </c>
      <c r="AC79" s="58" t="s">
        <v>2536</v>
      </c>
      <c r="AD79" s="58" t="s">
        <v>44</v>
      </c>
      <c r="AE79" s="59" t="s">
        <v>1203</v>
      </c>
      <c r="AF79" s="58"/>
      <c r="AG79" s="58" t="s">
        <v>56</v>
      </c>
      <c r="AH79" s="58" t="s">
        <v>2537</v>
      </c>
      <c r="AI79" s="58" t="s">
        <v>2538</v>
      </c>
      <c r="AJ79" s="58" t="s">
        <v>2539</v>
      </c>
      <c r="AK79" s="58" t="s">
        <v>44</v>
      </c>
      <c r="AL79" s="58" t="s">
        <v>55</v>
      </c>
      <c r="AM79" s="58" t="s">
        <v>60</v>
      </c>
    </row>
    <row r="80" spans="1:39" ht="15" customHeight="1" x14ac:dyDescent="0.25">
      <c r="A80" s="44" t="s">
        <v>1207</v>
      </c>
      <c r="B80" s="45">
        <v>79</v>
      </c>
      <c r="C80" s="45">
        <v>392</v>
      </c>
      <c r="D80" s="45">
        <v>157</v>
      </c>
      <c r="E80" s="45" t="s">
        <v>1367</v>
      </c>
      <c r="F80" s="44" t="s">
        <v>1362</v>
      </c>
      <c r="G80" s="44" t="s">
        <v>1363</v>
      </c>
      <c r="H80" s="44" t="s">
        <v>415</v>
      </c>
      <c r="I80" s="44" t="s">
        <v>416</v>
      </c>
      <c r="J80" s="44" t="s">
        <v>60</v>
      </c>
      <c r="K80" s="46" t="s">
        <v>61</v>
      </c>
      <c r="L80" s="44"/>
      <c r="M80" s="44" t="s">
        <v>131</v>
      </c>
      <c r="N80" s="44" t="s">
        <v>417</v>
      </c>
      <c r="O80" s="44" t="s">
        <v>272</v>
      </c>
      <c r="P80" s="44">
        <v>0</v>
      </c>
      <c r="Q80" s="44" t="s">
        <v>60</v>
      </c>
      <c r="R80" s="44" t="s">
        <v>60</v>
      </c>
      <c r="S80" s="44" t="s">
        <v>60</v>
      </c>
      <c r="T80" s="47"/>
      <c r="U80" s="48" t="s">
        <v>1713</v>
      </c>
      <c r="V80" s="49">
        <v>336</v>
      </c>
      <c r="W80" s="49">
        <v>391</v>
      </c>
      <c r="X80" s="49">
        <v>158</v>
      </c>
      <c r="Y80" s="49" t="s">
        <v>1885</v>
      </c>
      <c r="Z80" s="48" t="s">
        <v>1826</v>
      </c>
      <c r="AA80" s="48" t="s">
        <v>421</v>
      </c>
      <c r="AB80" s="48" t="s">
        <v>422</v>
      </c>
      <c r="AC80" s="48" t="s">
        <v>423</v>
      </c>
      <c r="AD80" s="48" t="s">
        <v>55</v>
      </c>
      <c r="AE80" s="50" t="s">
        <v>1203</v>
      </c>
      <c r="AF80" s="48"/>
      <c r="AG80" s="48" t="s">
        <v>737</v>
      </c>
      <c r="AH80" s="48" t="s">
        <v>2294</v>
      </c>
      <c r="AI80" s="48" t="s">
        <v>2219</v>
      </c>
      <c r="AJ80" s="48"/>
      <c r="AK80" s="48" t="s">
        <v>44</v>
      </c>
      <c r="AL80" s="48" t="s">
        <v>55</v>
      </c>
      <c r="AM80" s="48" t="s">
        <v>60</v>
      </c>
    </row>
    <row r="81" spans="1:39" ht="15" customHeight="1" x14ac:dyDescent="0.25">
      <c r="A81" s="44" t="s">
        <v>1207</v>
      </c>
      <c r="B81" s="45">
        <v>80</v>
      </c>
      <c r="C81" s="45">
        <v>8</v>
      </c>
      <c r="D81" s="45">
        <v>159</v>
      </c>
      <c r="E81" s="45" t="s">
        <v>1368</v>
      </c>
      <c r="F81" s="44" t="s">
        <v>1362</v>
      </c>
      <c r="G81" s="44" t="s">
        <v>1366</v>
      </c>
      <c r="H81" s="44" t="s">
        <v>424</v>
      </c>
      <c r="I81" s="44" t="s">
        <v>425</v>
      </c>
      <c r="J81" s="44" t="s">
        <v>44</v>
      </c>
      <c r="K81" s="46" t="s">
        <v>1203</v>
      </c>
      <c r="L81" s="44"/>
      <c r="M81" s="44" t="s">
        <v>333</v>
      </c>
      <c r="N81" s="44" t="s">
        <v>426</v>
      </c>
      <c r="O81" s="44" t="s">
        <v>47</v>
      </c>
      <c r="P81" s="44">
        <v>0</v>
      </c>
      <c r="Q81" s="44" t="s">
        <v>44</v>
      </c>
      <c r="R81" s="44" t="s">
        <v>55</v>
      </c>
      <c r="S81" s="44" t="s">
        <v>60</v>
      </c>
      <c r="T81" s="47"/>
      <c r="U81" s="48" t="s">
        <v>1713</v>
      </c>
      <c r="V81" s="49">
        <v>337</v>
      </c>
      <c r="W81" s="49">
        <v>7</v>
      </c>
      <c r="X81" s="49">
        <v>160</v>
      </c>
      <c r="Y81" s="49" t="s">
        <v>1714</v>
      </c>
      <c r="Z81" s="48" t="s">
        <v>1824</v>
      </c>
      <c r="AA81" s="48" t="s">
        <v>427</v>
      </c>
      <c r="AB81" s="48" t="s">
        <v>2295</v>
      </c>
      <c r="AC81" s="48" t="s">
        <v>2296</v>
      </c>
      <c r="AD81" s="48" t="s">
        <v>55</v>
      </c>
      <c r="AE81" s="50" t="s">
        <v>1203</v>
      </c>
      <c r="AF81" s="48"/>
      <c r="AG81" s="48" t="s">
        <v>333</v>
      </c>
      <c r="AH81" s="48" t="s">
        <v>2297</v>
      </c>
      <c r="AI81" s="48" t="s">
        <v>2298</v>
      </c>
      <c r="AJ81" s="48"/>
      <c r="AK81" s="48" t="s">
        <v>44</v>
      </c>
      <c r="AL81" s="48" t="s">
        <v>55</v>
      </c>
      <c r="AM81" s="48" t="s">
        <v>60</v>
      </c>
    </row>
    <row r="82" spans="1:39" ht="15" customHeight="1" x14ac:dyDescent="0.25">
      <c r="A82" s="44" t="s">
        <v>1207</v>
      </c>
      <c r="B82" s="45">
        <v>81</v>
      </c>
      <c r="C82" s="45">
        <v>394</v>
      </c>
      <c r="D82" s="45">
        <v>161</v>
      </c>
      <c r="E82" s="45" t="s">
        <v>1370</v>
      </c>
      <c r="F82" s="44" t="s">
        <v>1362</v>
      </c>
      <c r="G82" s="44" t="s">
        <v>1366</v>
      </c>
      <c r="H82" s="44" t="s">
        <v>424</v>
      </c>
      <c r="I82" s="44" t="s">
        <v>425</v>
      </c>
      <c r="J82" s="44" t="s">
        <v>60</v>
      </c>
      <c r="K82" s="46" t="s">
        <v>61</v>
      </c>
      <c r="L82" s="44"/>
      <c r="M82" s="44" t="s">
        <v>333</v>
      </c>
      <c r="N82" s="44" t="s">
        <v>426</v>
      </c>
      <c r="O82" s="44" t="s">
        <v>47</v>
      </c>
      <c r="P82" s="44">
        <v>0</v>
      </c>
      <c r="Q82" s="44" t="s">
        <v>60</v>
      </c>
      <c r="R82" s="44" t="s">
        <v>60</v>
      </c>
      <c r="S82" s="44" t="s">
        <v>60</v>
      </c>
      <c r="T82" s="47"/>
      <c r="U82" s="48" t="s">
        <v>1713</v>
      </c>
      <c r="V82" s="49">
        <v>338</v>
      </c>
      <c r="W82" s="49">
        <v>393</v>
      </c>
      <c r="X82" s="49">
        <v>162</v>
      </c>
      <c r="Y82" s="49" t="s">
        <v>1886</v>
      </c>
      <c r="Z82" s="48" t="s">
        <v>1826</v>
      </c>
      <c r="AA82" s="48" t="s">
        <v>428</v>
      </c>
      <c r="AB82" s="48" t="s">
        <v>2299</v>
      </c>
      <c r="AC82" s="48" t="s">
        <v>429</v>
      </c>
      <c r="AD82" s="48" t="s">
        <v>55</v>
      </c>
      <c r="AE82" s="50" t="s">
        <v>1203</v>
      </c>
      <c r="AF82" s="48"/>
      <c r="AG82" s="48" t="s">
        <v>333</v>
      </c>
      <c r="AH82" s="48" t="s">
        <v>2300</v>
      </c>
      <c r="AI82" s="48" t="s">
        <v>2298</v>
      </c>
      <c r="AJ82" s="48"/>
      <c r="AK82" s="48" t="s">
        <v>44</v>
      </c>
      <c r="AL82" s="48" t="s">
        <v>55</v>
      </c>
      <c r="AM82" s="48" t="s">
        <v>60</v>
      </c>
    </row>
    <row r="83" spans="1:39" ht="15" customHeight="1" x14ac:dyDescent="0.25">
      <c r="A83" s="44" t="s">
        <v>1207</v>
      </c>
      <c r="B83" s="45">
        <v>82</v>
      </c>
      <c r="C83" s="45">
        <v>2</v>
      </c>
      <c r="D83" s="45">
        <v>163</v>
      </c>
      <c r="E83" s="45" t="s">
        <v>1372</v>
      </c>
      <c r="F83" s="44" t="s">
        <v>1362</v>
      </c>
      <c r="G83" s="44" t="s">
        <v>1369</v>
      </c>
      <c r="H83" s="44" t="s">
        <v>430</v>
      </c>
      <c r="I83" s="44" t="s">
        <v>431</v>
      </c>
      <c r="J83" s="44" t="s">
        <v>44</v>
      </c>
      <c r="K83" s="46" t="s">
        <v>1203</v>
      </c>
      <c r="L83" s="44"/>
      <c r="M83" s="44" t="s">
        <v>217</v>
      </c>
      <c r="N83" s="44" t="s">
        <v>432</v>
      </c>
      <c r="O83" s="44" t="s">
        <v>433</v>
      </c>
      <c r="P83" s="44">
        <v>0</v>
      </c>
      <c r="Q83" s="44" t="s">
        <v>44</v>
      </c>
      <c r="R83" s="44" t="s">
        <v>44</v>
      </c>
      <c r="S83" s="44"/>
      <c r="T83" s="47"/>
      <c r="U83" s="48" t="s">
        <v>1713</v>
      </c>
      <c r="V83" s="49">
        <v>339</v>
      </c>
      <c r="W83" s="49">
        <v>1</v>
      </c>
      <c r="X83" s="49">
        <v>164</v>
      </c>
      <c r="Y83" s="49" t="s">
        <v>1829</v>
      </c>
      <c r="Z83" s="48" t="s">
        <v>1830</v>
      </c>
      <c r="AA83" s="48" t="s">
        <v>434</v>
      </c>
      <c r="AB83" s="48" t="s">
        <v>435</v>
      </c>
      <c r="AC83" s="48" t="s">
        <v>436</v>
      </c>
      <c r="AD83" s="48" t="s">
        <v>44</v>
      </c>
      <c r="AE83" s="50" t="s">
        <v>1203</v>
      </c>
      <c r="AF83" s="48"/>
      <c r="AG83" s="48" t="s">
        <v>217</v>
      </c>
      <c r="AH83" s="48" t="s">
        <v>2301</v>
      </c>
      <c r="AI83" s="48" t="s">
        <v>433</v>
      </c>
      <c r="AJ83" s="48"/>
      <c r="AK83" s="48" t="s">
        <v>44</v>
      </c>
      <c r="AL83" s="48" t="s">
        <v>44</v>
      </c>
      <c r="AM83" s="48"/>
    </row>
    <row r="84" spans="1:39" ht="15" customHeight="1" x14ac:dyDescent="0.25">
      <c r="A84" s="44" t="s">
        <v>1207</v>
      </c>
      <c r="B84" s="45">
        <v>83</v>
      </c>
      <c r="C84" s="45">
        <v>82</v>
      </c>
      <c r="D84" s="45">
        <v>165</v>
      </c>
      <c r="E84" s="45" t="s">
        <v>1374</v>
      </c>
      <c r="F84" s="44" t="s">
        <v>1362</v>
      </c>
      <c r="G84" s="44" t="s">
        <v>1371</v>
      </c>
      <c r="H84" s="44" t="s">
        <v>437</v>
      </c>
      <c r="I84" s="44" t="s">
        <v>438</v>
      </c>
      <c r="J84" s="44" t="s">
        <v>44</v>
      </c>
      <c r="K84" s="46" t="s">
        <v>1203</v>
      </c>
      <c r="L84" s="44"/>
      <c r="M84" s="44" t="s">
        <v>229</v>
      </c>
      <c r="N84" s="44" t="s">
        <v>230</v>
      </c>
      <c r="O84" s="44" t="s">
        <v>51</v>
      </c>
      <c r="P84" s="44" t="s">
        <v>51</v>
      </c>
      <c r="Q84" s="44" t="s">
        <v>44</v>
      </c>
      <c r="R84" s="44" t="s">
        <v>44</v>
      </c>
      <c r="S84" s="44"/>
      <c r="T84" s="47"/>
      <c r="U84" s="48" t="s">
        <v>1713</v>
      </c>
      <c r="V84" s="49">
        <v>340</v>
      </c>
      <c r="W84" s="49">
        <v>81</v>
      </c>
      <c r="X84" s="49">
        <v>166</v>
      </c>
      <c r="Y84" s="49" t="s">
        <v>1858</v>
      </c>
      <c r="Z84" s="48" t="s">
        <v>1832</v>
      </c>
      <c r="AA84" s="48" t="s">
        <v>439</v>
      </c>
      <c r="AB84" s="48" t="s">
        <v>440</v>
      </c>
      <c r="AC84" s="48" t="s">
        <v>441</v>
      </c>
      <c r="AD84" s="48" t="s">
        <v>44</v>
      </c>
      <c r="AE84" s="50" t="s">
        <v>1203</v>
      </c>
      <c r="AF84" s="48"/>
      <c r="AG84" s="48" t="s">
        <v>229</v>
      </c>
      <c r="AH84" s="48" t="s">
        <v>2210</v>
      </c>
      <c r="AI84" s="48">
        <v>0</v>
      </c>
      <c r="AJ84" s="48"/>
      <c r="AK84" s="48" t="s">
        <v>44</v>
      </c>
      <c r="AL84" s="48" t="s">
        <v>44</v>
      </c>
      <c r="AM84" s="48"/>
    </row>
    <row r="85" spans="1:39" ht="15" customHeight="1" x14ac:dyDescent="0.25">
      <c r="A85" s="44" t="s">
        <v>1207</v>
      </c>
      <c r="B85" s="45">
        <v>84</v>
      </c>
      <c r="C85" s="45">
        <v>90</v>
      </c>
      <c r="D85" s="45">
        <v>167</v>
      </c>
      <c r="E85" s="45" t="s">
        <v>1376</v>
      </c>
      <c r="F85" s="44" t="s">
        <v>1362</v>
      </c>
      <c r="G85" s="44" t="s">
        <v>1373</v>
      </c>
      <c r="H85" s="44" t="s">
        <v>442</v>
      </c>
      <c r="I85" s="44" t="s">
        <v>443</v>
      </c>
      <c r="J85" s="44" t="s">
        <v>226</v>
      </c>
      <c r="K85" s="46" t="s">
        <v>1203</v>
      </c>
      <c r="L85" s="44"/>
      <c r="M85" s="44" t="s">
        <v>2077</v>
      </c>
      <c r="N85" s="44">
        <v>0</v>
      </c>
      <c r="O85" s="44">
        <v>0</v>
      </c>
      <c r="P85" s="44">
        <v>0</v>
      </c>
      <c r="Q85" s="44" t="s">
        <v>226</v>
      </c>
      <c r="R85" s="44" t="s">
        <v>226</v>
      </c>
      <c r="S85" s="44" t="s">
        <v>60</v>
      </c>
      <c r="T85" s="47"/>
      <c r="U85" s="48" t="s">
        <v>1713</v>
      </c>
      <c r="V85" s="49">
        <v>341</v>
      </c>
      <c r="W85" s="49">
        <v>89</v>
      </c>
      <c r="X85" s="49">
        <v>168</v>
      </c>
      <c r="Y85" s="49" t="s">
        <v>1838</v>
      </c>
      <c r="Z85" s="48" t="s">
        <v>1834</v>
      </c>
      <c r="AA85" s="53" t="s">
        <v>2549</v>
      </c>
      <c r="AB85" s="48" t="s">
        <v>77</v>
      </c>
      <c r="AC85" s="48" t="s">
        <v>77</v>
      </c>
      <c r="AD85" s="48" t="s">
        <v>78</v>
      </c>
      <c r="AE85" s="50" t="s">
        <v>61</v>
      </c>
      <c r="AF85" s="48"/>
      <c r="AG85" s="48"/>
      <c r="AH85" s="48"/>
      <c r="AI85" s="48"/>
      <c r="AJ85" s="48"/>
      <c r="AK85" s="48" t="s">
        <v>78</v>
      </c>
      <c r="AL85" s="48" t="s">
        <v>78</v>
      </c>
      <c r="AM85" s="48"/>
    </row>
    <row r="86" spans="1:39" ht="15" customHeight="1" x14ac:dyDescent="0.25">
      <c r="A86" s="44" t="s">
        <v>1207</v>
      </c>
      <c r="B86" s="45">
        <v>85</v>
      </c>
      <c r="C86" s="45">
        <v>514</v>
      </c>
      <c r="D86" s="45">
        <v>169</v>
      </c>
      <c r="E86" s="45" t="s">
        <v>1379</v>
      </c>
      <c r="F86" s="44" t="s">
        <v>1362</v>
      </c>
      <c r="G86" s="44" t="s">
        <v>1375</v>
      </c>
      <c r="H86" s="44" t="s">
        <v>445</v>
      </c>
      <c r="I86" s="44" t="s">
        <v>446</v>
      </c>
      <c r="J86" s="44" t="s">
        <v>44</v>
      </c>
      <c r="K86" s="46" t="s">
        <v>1203</v>
      </c>
      <c r="L86" s="44"/>
      <c r="M86" s="44" t="s">
        <v>447</v>
      </c>
      <c r="N86" s="44" t="s">
        <v>2078</v>
      </c>
      <c r="O86" s="44" t="s">
        <v>448</v>
      </c>
      <c r="P86" s="44">
        <v>0</v>
      </c>
      <c r="Q86" s="44" t="s">
        <v>44</v>
      </c>
      <c r="R86" s="44" t="s">
        <v>44</v>
      </c>
      <c r="S86" s="44"/>
      <c r="T86" s="47"/>
      <c r="U86" s="48" t="s">
        <v>1713</v>
      </c>
      <c r="V86" s="49">
        <v>342</v>
      </c>
      <c r="W86" s="49">
        <v>513</v>
      </c>
      <c r="X86" s="49">
        <v>170</v>
      </c>
      <c r="Y86" s="49" t="s">
        <v>2589</v>
      </c>
      <c r="Z86" s="48" t="s">
        <v>1836</v>
      </c>
      <c r="AA86" s="48" t="s">
        <v>1837</v>
      </c>
      <c r="AB86" s="48" t="s">
        <v>449</v>
      </c>
      <c r="AC86" s="48" t="s">
        <v>2302</v>
      </c>
      <c r="AD86" s="48" t="s">
        <v>55</v>
      </c>
      <c r="AE86" s="50" t="s">
        <v>1203</v>
      </c>
      <c r="AF86" s="48"/>
      <c r="AG86" s="48" t="s">
        <v>217</v>
      </c>
      <c r="AH86" s="48" t="s">
        <v>2303</v>
      </c>
      <c r="AI86" s="48" t="s">
        <v>2304</v>
      </c>
      <c r="AJ86" s="48"/>
      <c r="AK86" s="48" t="s">
        <v>44</v>
      </c>
      <c r="AL86" s="48" t="s">
        <v>55</v>
      </c>
      <c r="AM86" s="48" t="s">
        <v>60</v>
      </c>
    </row>
    <row r="87" spans="1:39" ht="15" customHeight="1" x14ac:dyDescent="0.25">
      <c r="A87" s="44" t="s">
        <v>1207</v>
      </c>
      <c r="B87" s="45">
        <v>86</v>
      </c>
      <c r="C87" s="45">
        <v>92</v>
      </c>
      <c r="D87" s="45">
        <v>171</v>
      </c>
      <c r="E87" s="45" t="s">
        <v>1381</v>
      </c>
      <c r="F87" s="44" t="s">
        <v>1377</v>
      </c>
      <c r="G87" s="44" t="s">
        <v>1378</v>
      </c>
      <c r="H87" s="44" t="s">
        <v>450</v>
      </c>
      <c r="I87" s="44" t="s">
        <v>451</v>
      </c>
      <c r="J87" s="44" t="s">
        <v>686</v>
      </c>
      <c r="K87" s="46" t="s">
        <v>1203</v>
      </c>
      <c r="L87" s="44"/>
      <c r="M87" s="44" t="s">
        <v>45</v>
      </c>
      <c r="N87" s="44" t="s">
        <v>2079</v>
      </c>
      <c r="O87" s="44" t="s">
        <v>47</v>
      </c>
      <c r="P87" s="44">
        <v>0</v>
      </c>
      <c r="Q87" s="44" t="s">
        <v>126</v>
      </c>
      <c r="R87" s="44" t="s">
        <v>686</v>
      </c>
      <c r="S87" s="44" t="s">
        <v>60</v>
      </c>
      <c r="T87" s="47"/>
      <c r="U87" s="48" t="s">
        <v>1713</v>
      </c>
      <c r="V87" s="49">
        <v>343</v>
      </c>
      <c r="W87" s="49">
        <v>91</v>
      </c>
      <c r="X87" s="49">
        <v>172</v>
      </c>
      <c r="Y87" s="49" t="s">
        <v>1843</v>
      </c>
      <c r="Z87" s="48" t="s">
        <v>1834</v>
      </c>
      <c r="AA87" s="53" t="s">
        <v>2550</v>
      </c>
      <c r="AB87" s="48" t="s">
        <v>77</v>
      </c>
      <c r="AC87" s="48" t="s">
        <v>77</v>
      </c>
      <c r="AD87" s="48" t="s">
        <v>78</v>
      </c>
      <c r="AE87" s="50" t="s">
        <v>61</v>
      </c>
      <c r="AF87" s="48"/>
      <c r="AG87" s="48"/>
      <c r="AH87" s="48"/>
      <c r="AI87" s="48"/>
      <c r="AJ87" s="48"/>
      <c r="AK87" s="48" t="s">
        <v>78</v>
      </c>
      <c r="AL87" s="48" t="s">
        <v>78</v>
      </c>
      <c r="AM87" s="48"/>
    </row>
    <row r="88" spans="1:39" ht="15" customHeight="1" x14ac:dyDescent="0.25">
      <c r="A88" s="44" t="s">
        <v>1207</v>
      </c>
      <c r="B88" s="45">
        <v>87</v>
      </c>
      <c r="C88" s="45">
        <v>100</v>
      </c>
      <c r="D88" s="45">
        <v>173</v>
      </c>
      <c r="E88" s="45" t="s">
        <v>1383</v>
      </c>
      <c r="F88" s="44" t="s">
        <v>1377</v>
      </c>
      <c r="G88" s="44" t="s">
        <v>1380</v>
      </c>
      <c r="H88" s="44" t="s">
        <v>452</v>
      </c>
      <c r="I88" s="44" t="s">
        <v>453</v>
      </c>
      <c r="J88" s="44" t="s">
        <v>126</v>
      </c>
      <c r="K88" s="46" t="s">
        <v>1203</v>
      </c>
      <c r="L88" s="44"/>
      <c r="M88" s="44" t="s">
        <v>2080</v>
      </c>
      <c r="N88" s="44" t="s">
        <v>454</v>
      </c>
      <c r="O88" s="44">
        <v>0</v>
      </c>
      <c r="P88" s="44">
        <v>0</v>
      </c>
      <c r="Q88" s="44" t="s">
        <v>126</v>
      </c>
      <c r="R88" s="44" t="s">
        <v>126</v>
      </c>
      <c r="S88" s="44" t="s">
        <v>60</v>
      </c>
      <c r="T88" s="47"/>
      <c r="U88" s="48" t="s">
        <v>1713</v>
      </c>
      <c r="V88" s="49">
        <v>344</v>
      </c>
      <c r="W88" s="49">
        <v>99</v>
      </c>
      <c r="X88" s="49">
        <v>174</v>
      </c>
      <c r="Y88" s="49" t="s">
        <v>1840</v>
      </c>
      <c r="Z88" s="48" t="s">
        <v>1834</v>
      </c>
      <c r="AA88" s="48" t="s">
        <v>455</v>
      </c>
      <c r="AB88" s="48" t="s">
        <v>456</v>
      </c>
      <c r="AC88" s="48" t="s">
        <v>457</v>
      </c>
      <c r="AD88" s="48" t="s">
        <v>126</v>
      </c>
      <c r="AE88" s="50" t="s">
        <v>1203</v>
      </c>
      <c r="AF88" s="48"/>
      <c r="AG88" s="48" t="s">
        <v>56</v>
      </c>
      <c r="AH88" s="48" t="s">
        <v>2305</v>
      </c>
      <c r="AI88" s="48" t="s">
        <v>2219</v>
      </c>
      <c r="AJ88" s="48"/>
      <c r="AK88" s="48" t="s">
        <v>126</v>
      </c>
      <c r="AL88" s="48" t="s">
        <v>126</v>
      </c>
      <c r="AM88" s="48" t="s">
        <v>60</v>
      </c>
    </row>
    <row r="89" spans="1:39" ht="15" customHeight="1" x14ac:dyDescent="0.25">
      <c r="A89" s="44" t="s">
        <v>1207</v>
      </c>
      <c r="B89" s="45">
        <v>88</v>
      </c>
      <c r="C89" s="45">
        <v>102</v>
      </c>
      <c r="D89" s="45">
        <v>175</v>
      </c>
      <c r="E89" s="45" t="s">
        <v>1386</v>
      </c>
      <c r="F89" s="44" t="s">
        <v>1377</v>
      </c>
      <c r="G89" s="44" t="s">
        <v>1382</v>
      </c>
      <c r="H89" s="44" t="s">
        <v>458</v>
      </c>
      <c r="I89" s="44" t="s">
        <v>459</v>
      </c>
      <c r="J89" s="44" t="s">
        <v>226</v>
      </c>
      <c r="K89" s="46" t="s">
        <v>1203</v>
      </c>
      <c r="L89" s="44"/>
      <c r="M89" s="44" t="s">
        <v>551</v>
      </c>
      <c r="N89" s="44">
        <v>0</v>
      </c>
      <c r="O89" s="44">
        <v>0</v>
      </c>
      <c r="P89" s="44">
        <v>0</v>
      </c>
      <c r="Q89" s="44" t="s">
        <v>226</v>
      </c>
      <c r="R89" s="44" t="s">
        <v>226</v>
      </c>
      <c r="S89" s="44" t="s">
        <v>60</v>
      </c>
      <c r="T89" s="47"/>
      <c r="U89" s="48" t="s">
        <v>1713</v>
      </c>
      <c r="V89" s="49">
        <v>345</v>
      </c>
      <c r="W89" s="49">
        <v>101</v>
      </c>
      <c r="X89" s="49">
        <v>176</v>
      </c>
      <c r="Y89" s="49" t="s">
        <v>1841</v>
      </c>
      <c r="Z89" s="48" t="s">
        <v>1834</v>
      </c>
      <c r="AA89" s="48" t="s">
        <v>460</v>
      </c>
      <c r="AB89" s="48" t="s">
        <v>461</v>
      </c>
      <c r="AC89" s="48" t="s">
        <v>2306</v>
      </c>
      <c r="AD89" s="48" t="s">
        <v>226</v>
      </c>
      <c r="AE89" s="50" t="s">
        <v>1203</v>
      </c>
      <c r="AF89" s="48"/>
      <c r="AG89" s="48" t="s">
        <v>240</v>
      </c>
      <c r="AH89" s="48" t="s">
        <v>2307</v>
      </c>
      <c r="AI89" s="48">
        <v>0</v>
      </c>
      <c r="AJ89" s="48"/>
      <c r="AK89" s="48" t="s">
        <v>226</v>
      </c>
      <c r="AL89" s="48" t="s">
        <v>226</v>
      </c>
      <c r="AM89" s="48" t="s">
        <v>60</v>
      </c>
    </row>
    <row r="90" spans="1:39" ht="15" customHeight="1" x14ac:dyDescent="0.25">
      <c r="A90" s="44" t="s">
        <v>1207</v>
      </c>
      <c r="B90" s="45">
        <v>89</v>
      </c>
      <c r="C90" s="45">
        <v>104</v>
      </c>
      <c r="D90" s="45">
        <v>177</v>
      </c>
      <c r="E90" s="45" t="s">
        <v>1389</v>
      </c>
      <c r="F90" s="44" t="s">
        <v>1384</v>
      </c>
      <c r="G90" s="44" t="s">
        <v>1385</v>
      </c>
      <c r="H90" s="44" t="s">
        <v>462</v>
      </c>
      <c r="I90" s="44" t="s">
        <v>463</v>
      </c>
      <c r="J90" s="44" t="s">
        <v>226</v>
      </c>
      <c r="K90" s="46" t="s">
        <v>1203</v>
      </c>
      <c r="L90" s="44"/>
      <c r="M90" s="44" t="s">
        <v>229</v>
      </c>
      <c r="N90" s="44">
        <v>0</v>
      </c>
      <c r="O90" s="44">
        <v>0</v>
      </c>
      <c r="P90" s="44">
        <v>0</v>
      </c>
      <c r="Q90" s="44" t="s">
        <v>226</v>
      </c>
      <c r="R90" s="44" t="s">
        <v>226</v>
      </c>
      <c r="S90" s="44" t="s">
        <v>60</v>
      </c>
      <c r="T90" s="47"/>
      <c r="U90" s="48" t="s">
        <v>1713</v>
      </c>
      <c r="V90" s="49">
        <v>346</v>
      </c>
      <c r="W90" s="49">
        <v>103</v>
      </c>
      <c r="X90" s="49">
        <v>178</v>
      </c>
      <c r="Y90" s="49" t="s">
        <v>1850</v>
      </c>
      <c r="Z90" s="48" t="s">
        <v>1842</v>
      </c>
      <c r="AA90" s="48" t="s">
        <v>464</v>
      </c>
      <c r="AB90" s="48" t="s">
        <v>465</v>
      </c>
      <c r="AC90" s="48" t="s">
        <v>466</v>
      </c>
      <c r="AD90" s="48" t="s">
        <v>226</v>
      </c>
      <c r="AE90" s="50" t="s">
        <v>1203</v>
      </c>
      <c r="AF90" s="48"/>
      <c r="AG90" s="48" t="s">
        <v>229</v>
      </c>
      <c r="AH90" s="48" t="s">
        <v>2210</v>
      </c>
      <c r="AI90" s="48">
        <v>0</v>
      </c>
      <c r="AJ90" s="48"/>
      <c r="AK90" s="48" t="s">
        <v>226</v>
      </c>
      <c r="AL90" s="48" t="s">
        <v>226</v>
      </c>
      <c r="AM90" s="48" t="s">
        <v>60</v>
      </c>
    </row>
    <row r="91" spans="1:39" ht="15" customHeight="1" x14ac:dyDescent="0.25">
      <c r="A91" s="44" t="s">
        <v>1207</v>
      </c>
      <c r="B91" s="45">
        <v>90</v>
      </c>
      <c r="C91" s="45">
        <v>94</v>
      </c>
      <c r="D91" s="45">
        <v>179</v>
      </c>
      <c r="E91" s="45" t="s">
        <v>1391</v>
      </c>
      <c r="F91" s="44" t="s">
        <v>1387</v>
      </c>
      <c r="G91" s="44" t="s">
        <v>1388</v>
      </c>
      <c r="H91" s="44" t="s">
        <v>467</v>
      </c>
      <c r="I91" s="44" t="s">
        <v>468</v>
      </c>
      <c r="J91" s="44" t="s">
        <v>55</v>
      </c>
      <c r="K91" s="46" t="s">
        <v>1203</v>
      </c>
      <c r="L91" s="44"/>
      <c r="M91" s="44" t="s">
        <v>104</v>
      </c>
      <c r="N91" s="44" t="s">
        <v>2081</v>
      </c>
      <c r="O91" s="44" t="s">
        <v>2082</v>
      </c>
      <c r="P91" s="44">
        <v>0</v>
      </c>
      <c r="Q91" s="44" t="s">
        <v>44</v>
      </c>
      <c r="R91" s="44" t="s">
        <v>55</v>
      </c>
      <c r="S91" s="44" t="s">
        <v>60</v>
      </c>
      <c r="T91" s="47"/>
      <c r="U91" s="48" t="s">
        <v>1713</v>
      </c>
      <c r="V91" s="49">
        <v>347</v>
      </c>
      <c r="W91" s="49">
        <v>93</v>
      </c>
      <c r="X91" s="49">
        <v>180</v>
      </c>
      <c r="Y91" s="49" t="s">
        <v>1844</v>
      </c>
      <c r="Z91" s="48" t="s">
        <v>1834</v>
      </c>
      <c r="AA91" s="53" t="s">
        <v>2551</v>
      </c>
      <c r="AB91" s="48" t="s">
        <v>77</v>
      </c>
      <c r="AC91" s="48" t="s">
        <v>77</v>
      </c>
      <c r="AD91" s="48" t="s">
        <v>78</v>
      </c>
      <c r="AE91" s="50" t="s">
        <v>61</v>
      </c>
      <c r="AF91" s="48"/>
      <c r="AG91" s="48"/>
      <c r="AH91" s="48"/>
      <c r="AI91" s="48"/>
      <c r="AJ91" s="48"/>
      <c r="AK91" s="48" t="s">
        <v>78</v>
      </c>
      <c r="AL91" s="48" t="s">
        <v>78</v>
      </c>
      <c r="AM91" s="48"/>
    </row>
    <row r="92" spans="1:39" ht="15" customHeight="1" x14ac:dyDescent="0.25">
      <c r="A92" s="44" t="s">
        <v>1207</v>
      </c>
      <c r="B92" s="45">
        <v>91</v>
      </c>
      <c r="C92" s="45">
        <v>96</v>
      </c>
      <c r="D92" s="45">
        <v>181</v>
      </c>
      <c r="E92" s="45" t="s">
        <v>1393</v>
      </c>
      <c r="F92" s="44" t="s">
        <v>1387</v>
      </c>
      <c r="G92" s="44" t="s">
        <v>1390</v>
      </c>
      <c r="H92" s="44" t="s">
        <v>469</v>
      </c>
      <c r="I92" s="44" t="s">
        <v>470</v>
      </c>
      <c r="J92" s="44" t="s">
        <v>44</v>
      </c>
      <c r="K92" s="46" t="s">
        <v>1203</v>
      </c>
      <c r="L92" s="44"/>
      <c r="M92" s="44" t="s">
        <v>104</v>
      </c>
      <c r="N92" s="44" t="s">
        <v>471</v>
      </c>
      <c r="O92" s="44" t="s">
        <v>2083</v>
      </c>
      <c r="P92" s="44">
        <v>0</v>
      </c>
      <c r="Q92" s="44" t="s">
        <v>44</v>
      </c>
      <c r="R92" s="44" t="s">
        <v>55</v>
      </c>
      <c r="S92" s="44" t="s">
        <v>60</v>
      </c>
      <c r="T92" s="47"/>
      <c r="U92" s="48" t="s">
        <v>1713</v>
      </c>
      <c r="V92" s="49">
        <v>348</v>
      </c>
      <c r="W92" s="49">
        <v>95</v>
      </c>
      <c r="X92" s="49">
        <v>182</v>
      </c>
      <c r="Y92" s="49" t="s">
        <v>1845</v>
      </c>
      <c r="Z92" s="48" t="s">
        <v>1834</v>
      </c>
      <c r="AA92" s="53" t="s">
        <v>2552</v>
      </c>
      <c r="AB92" s="48" t="s">
        <v>77</v>
      </c>
      <c r="AC92" s="48" t="s">
        <v>77</v>
      </c>
      <c r="AD92" s="48" t="s">
        <v>78</v>
      </c>
      <c r="AE92" s="50" t="s">
        <v>61</v>
      </c>
      <c r="AF92" s="48"/>
      <c r="AG92" s="48"/>
      <c r="AH92" s="48"/>
      <c r="AI92" s="48"/>
      <c r="AJ92" s="48"/>
      <c r="AK92" s="48" t="s">
        <v>78</v>
      </c>
      <c r="AL92" s="48" t="s">
        <v>78</v>
      </c>
      <c r="AM92" s="48"/>
    </row>
    <row r="93" spans="1:39" ht="15" customHeight="1" x14ac:dyDescent="0.25">
      <c r="A93" s="44" t="s">
        <v>1207</v>
      </c>
      <c r="B93" s="45">
        <v>92</v>
      </c>
      <c r="C93" s="45">
        <v>98</v>
      </c>
      <c r="D93" s="45">
        <v>183</v>
      </c>
      <c r="E93" s="45" t="s">
        <v>1396</v>
      </c>
      <c r="F93" s="44" t="s">
        <v>1387</v>
      </c>
      <c r="G93" s="44" t="s">
        <v>1392</v>
      </c>
      <c r="H93" s="44" t="s">
        <v>472</v>
      </c>
      <c r="I93" s="44" t="s">
        <v>473</v>
      </c>
      <c r="J93" s="44" t="s">
        <v>226</v>
      </c>
      <c r="K93" s="46" t="s">
        <v>1203</v>
      </c>
      <c r="L93" s="44"/>
      <c r="M93" s="44" t="s">
        <v>204</v>
      </c>
      <c r="N93" s="44" t="s">
        <v>2084</v>
      </c>
      <c r="O93" s="44">
        <v>0</v>
      </c>
      <c r="P93" s="44">
        <v>0</v>
      </c>
      <c r="Q93" s="44" t="s">
        <v>226</v>
      </c>
      <c r="R93" s="44" t="s">
        <v>226</v>
      </c>
      <c r="S93" s="44" t="s">
        <v>60</v>
      </c>
      <c r="T93" s="47"/>
      <c r="U93" s="48" t="s">
        <v>1713</v>
      </c>
      <c r="V93" s="49">
        <v>349</v>
      </c>
      <c r="W93" s="49">
        <v>97</v>
      </c>
      <c r="X93" s="49">
        <v>184</v>
      </c>
      <c r="Y93" s="49" t="s">
        <v>1839</v>
      </c>
      <c r="Z93" s="48" t="s">
        <v>1834</v>
      </c>
      <c r="AA93" s="53" t="s">
        <v>2553</v>
      </c>
      <c r="AB93" s="48" t="s">
        <v>77</v>
      </c>
      <c r="AC93" s="48" t="s">
        <v>77</v>
      </c>
      <c r="AD93" s="48" t="s">
        <v>78</v>
      </c>
      <c r="AE93" s="50" t="s">
        <v>61</v>
      </c>
      <c r="AF93" s="48"/>
      <c r="AG93" s="48"/>
      <c r="AH93" s="48"/>
      <c r="AI93" s="48"/>
      <c r="AJ93" s="48"/>
      <c r="AK93" s="48" t="s">
        <v>78</v>
      </c>
      <c r="AL93" s="48" t="s">
        <v>78</v>
      </c>
      <c r="AM93" s="48"/>
    </row>
    <row r="94" spans="1:39" ht="15" customHeight="1" x14ac:dyDescent="0.25">
      <c r="A94" s="44" t="s">
        <v>1207</v>
      </c>
      <c r="B94" s="45">
        <v>93</v>
      </c>
      <c r="C94" s="45">
        <v>114</v>
      </c>
      <c r="D94" s="45">
        <v>185</v>
      </c>
      <c r="E94" s="45" t="s">
        <v>1398</v>
      </c>
      <c r="F94" s="44" t="s">
        <v>1394</v>
      </c>
      <c r="G94" s="44" t="s">
        <v>1395</v>
      </c>
      <c r="H94" s="44" t="s">
        <v>474</v>
      </c>
      <c r="I94" s="44" t="s">
        <v>475</v>
      </c>
      <c r="J94" s="44" t="s">
        <v>44</v>
      </c>
      <c r="K94" s="46" t="s">
        <v>1203</v>
      </c>
      <c r="L94" s="44"/>
      <c r="M94" s="44" t="s">
        <v>56</v>
      </c>
      <c r="N94" s="44" t="s">
        <v>476</v>
      </c>
      <c r="O94" s="44" t="s">
        <v>51</v>
      </c>
      <c r="P94" s="44" t="s">
        <v>51</v>
      </c>
      <c r="Q94" s="44" t="s">
        <v>44</v>
      </c>
      <c r="R94" s="44" t="s">
        <v>55</v>
      </c>
      <c r="S94" s="44" t="s">
        <v>60</v>
      </c>
      <c r="T94" s="47"/>
      <c r="U94" s="48" t="s">
        <v>1713</v>
      </c>
      <c r="V94" s="49">
        <v>350</v>
      </c>
      <c r="W94" s="49">
        <v>113</v>
      </c>
      <c r="X94" s="49">
        <v>186</v>
      </c>
      <c r="Y94" s="49" t="s">
        <v>1848</v>
      </c>
      <c r="Z94" s="48" t="s">
        <v>1847</v>
      </c>
      <c r="AA94" s="48" t="s">
        <v>477</v>
      </c>
      <c r="AB94" s="48" t="s">
        <v>478</v>
      </c>
      <c r="AC94" s="48" t="s">
        <v>479</v>
      </c>
      <c r="AD94" s="48" t="s">
        <v>686</v>
      </c>
      <c r="AE94" s="50" t="s">
        <v>1203</v>
      </c>
      <c r="AF94" s="48"/>
      <c r="AG94" s="48" t="s">
        <v>56</v>
      </c>
      <c r="AH94" s="48" t="s">
        <v>2308</v>
      </c>
      <c r="AI94" s="48">
        <v>0</v>
      </c>
      <c r="AJ94" s="48"/>
      <c r="AK94" s="48" t="s">
        <v>126</v>
      </c>
      <c r="AL94" s="48" t="s">
        <v>686</v>
      </c>
      <c r="AM94" s="48" t="s">
        <v>60</v>
      </c>
    </row>
    <row r="95" spans="1:39" ht="15" customHeight="1" x14ac:dyDescent="0.25">
      <c r="A95" s="44" t="s">
        <v>1207</v>
      </c>
      <c r="B95" s="45">
        <v>94</v>
      </c>
      <c r="C95" s="45">
        <v>116</v>
      </c>
      <c r="D95" s="45">
        <v>187</v>
      </c>
      <c r="E95" s="45" t="s">
        <v>1400</v>
      </c>
      <c r="F95" s="44" t="s">
        <v>1394</v>
      </c>
      <c r="G95" s="44" t="s">
        <v>1397</v>
      </c>
      <c r="H95" s="44" t="s">
        <v>480</v>
      </c>
      <c r="I95" s="44" t="s">
        <v>2085</v>
      </c>
      <c r="J95" s="44" t="s">
        <v>126</v>
      </c>
      <c r="K95" s="46" t="s">
        <v>1203</v>
      </c>
      <c r="L95" s="44"/>
      <c r="M95" s="44" t="s">
        <v>56</v>
      </c>
      <c r="N95" s="44" t="s">
        <v>476</v>
      </c>
      <c r="O95" s="44">
        <v>0</v>
      </c>
      <c r="P95" s="44">
        <v>0</v>
      </c>
      <c r="Q95" s="44" t="s">
        <v>126</v>
      </c>
      <c r="R95" s="44" t="s">
        <v>126</v>
      </c>
      <c r="S95" s="44" t="s">
        <v>60</v>
      </c>
      <c r="T95" s="47"/>
      <c r="U95" s="48" t="s">
        <v>1713</v>
      </c>
      <c r="V95" s="49">
        <v>351</v>
      </c>
      <c r="W95" s="49">
        <v>115</v>
      </c>
      <c r="X95" s="49">
        <v>188</v>
      </c>
      <c r="Y95" s="49" t="s">
        <v>1849</v>
      </c>
      <c r="Z95" s="48" t="s">
        <v>1847</v>
      </c>
      <c r="AA95" s="48" t="s">
        <v>481</v>
      </c>
      <c r="AB95" s="48" t="s">
        <v>482</v>
      </c>
      <c r="AC95" s="48" t="s">
        <v>483</v>
      </c>
      <c r="AD95" s="48" t="s">
        <v>226</v>
      </c>
      <c r="AE95" s="50" t="s">
        <v>1203</v>
      </c>
      <c r="AF95" s="48"/>
      <c r="AG95" s="48" t="s">
        <v>56</v>
      </c>
      <c r="AH95" s="48" t="s">
        <v>2308</v>
      </c>
      <c r="AI95" s="48">
        <v>0</v>
      </c>
      <c r="AJ95" s="48"/>
      <c r="AK95" s="48" t="s">
        <v>226</v>
      </c>
      <c r="AL95" s="48" t="s">
        <v>226</v>
      </c>
      <c r="AM95" s="48" t="s">
        <v>60</v>
      </c>
    </row>
    <row r="96" spans="1:39" ht="15" customHeight="1" x14ac:dyDescent="0.25">
      <c r="A96" s="44" t="s">
        <v>1207</v>
      </c>
      <c r="B96" s="45">
        <v>95</v>
      </c>
      <c r="C96" s="45">
        <v>118</v>
      </c>
      <c r="D96" s="45">
        <v>189</v>
      </c>
      <c r="E96" s="45" t="s">
        <v>1402</v>
      </c>
      <c r="F96" s="44" t="s">
        <v>1394</v>
      </c>
      <c r="G96" s="44" t="s">
        <v>1399</v>
      </c>
      <c r="H96" s="44" t="s">
        <v>484</v>
      </c>
      <c r="I96" s="44" t="s">
        <v>485</v>
      </c>
      <c r="J96" s="44" t="s">
        <v>126</v>
      </c>
      <c r="K96" s="46" t="s">
        <v>1203</v>
      </c>
      <c r="L96" s="44"/>
      <c r="M96" s="44" t="s">
        <v>217</v>
      </c>
      <c r="N96" s="44" t="s">
        <v>476</v>
      </c>
      <c r="O96" s="44">
        <v>0</v>
      </c>
      <c r="P96" s="44">
        <v>0</v>
      </c>
      <c r="Q96" s="44" t="s">
        <v>126</v>
      </c>
      <c r="R96" s="44" t="s">
        <v>126</v>
      </c>
      <c r="S96" s="44" t="s">
        <v>60</v>
      </c>
      <c r="T96" s="47"/>
      <c r="U96" s="48" t="s">
        <v>1713</v>
      </c>
      <c r="V96" s="49">
        <v>352</v>
      </c>
      <c r="W96" s="49">
        <v>117</v>
      </c>
      <c r="X96" s="49">
        <v>190</v>
      </c>
      <c r="Y96" s="49" t="s">
        <v>1924</v>
      </c>
      <c r="Z96" s="48" t="s">
        <v>1847</v>
      </c>
      <c r="AA96" s="48" t="s">
        <v>486</v>
      </c>
      <c r="AB96" s="48" t="s">
        <v>487</v>
      </c>
      <c r="AC96" s="48" t="s">
        <v>488</v>
      </c>
      <c r="AD96" s="48" t="s">
        <v>226</v>
      </c>
      <c r="AE96" s="50" t="s">
        <v>1203</v>
      </c>
      <c r="AF96" s="48"/>
      <c r="AG96" s="48" t="s">
        <v>56</v>
      </c>
      <c r="AH96" s="48" t="s">
        <v>2308</v>
      </c>
      <c r="AI96" s="48">
        <v>0</v>
      </c>
      <c r="AJ96" s="48"/>
      <c r="AK96" s="48" t="s">
        <v>226</v>
      </c>
      <c r="AL96" s="48" t="s">
        <v>226</v>
      </c>
      <c r="AM96" s="48" t="s">
        <v>60</v>
      </c>
    </row>
    <row r="97" spans="1:39" ht="15" customHeight="1" x14ac:dyDescent="0.25">
      <c r="A97" s="44" t="s">
        <v>1207</v>
      </c>
      <c r="B97" s="45">
        <v>96</v>
      </c>
      <c r="C97" s="45">
        <v>106</v>
      </c>
      <c r="D97" s="45">
        <v>191</v>
      </c>
      <c r="E97" s="45" t="s">
        <v>1405</v>
      </c>
      <c r="F97" s="44" t="s">
        <v>1394</v>
      </c>
      <c r="G97" s="44" t="s">
        <v>1401</v>
      </c>
      <c r="H97" s="44" t="s">
        <v>489</v>
      </c>
      <c r="I97" s="44" t="s">
        <v>490</v>
      </c>
      <c r="J97" s="44" t="s">
        <v>226</v>
      </c>
      <c r="K97" s="46" t="s">
        <v>1203</v>
      </c>
      <c r="L97" s="44"/>
      <c r="M97" s="44" t="s">
        <v>204</v>
      </c>
      <c r="N97" s="44" t="s">
        <v>2086</v>
      </c>
      <c r="O97" s="44">
        <v>0</v>
      </c>
      <c r="P97" s="44">
        <v>0</v>
      </c>
      <c r="Q97" s="44" t="s">
        <v>226</v>
      </c>
      <c r="R97" s="44" t="s">
        <v>226</v>
      </c>
      <c r="S97" s="44" t="s">
        <v>60</v>
      </c>
      <c r="T97" s="47"/>
      <c r="U97" s="48" t="s">
        <v>1713</v>
      </c>
      <c r="V97" s="49">
        <v>353</v>
      </c>
      <c r="W97" s="49">
        <v>105</v>
      </c>
      <c r="X97" s="49">
        <v>192</v>
      </c>
      <c r="Y97" s="49" t="s">
        <v>1851</v>
      </c>
      <c r="Z97" s="48" t="s">
        <v>1847</v>
      </c>
      <c r="AA97" s="53" t="s">
        <v>2554</v>
      </c>
      <c r="AB97" s="48" t="s">
        <v>77</v>
      </c>
      <c r="AC97" s="48" t="s">
        <v>77</v>
      </c>
      <c r="AD97" s="48" t="s">
        <v>78</v>
      </c>
      <c r="AE97" s="50" t="s">
        <v>61</v>
      </c>
      <c r="AF97" s="48"/>
      <c r="AG97" s="48"/>
      <c r="AH97" s="48"/>
      <c r="AI97" s="48"/>
      <c r="AJ97" s="48"/>
      <c r="AK97" s="48" t="s">
        <v>78</v>
      </c>
      <c r="AL97" s="48" t="s">
        <v>78</v>
      </c>
      <c r="AM97" s="48"/>
    </row>
    <row r="98" spans="1:39" ht="15" customHeight="1" x14ac:dyDescent="0.25">
      <c r="A98" s="44" t="s">
        <v>1207</v>
      </c>
      <c r="B98" s="45">
        <v>97</v>
      </c>
      <c r="C98" s="45">
        <v>108</v>
      </c>
      <c r="D98" s="45">
        <v>193</v>
      </c>
      <c r="E98" s="45" t="s">
        <v>1407</v>
      </c>
      <c r="F98" s="44" t="s">
        <v>1403</v>
      </c>
      <c r="G98" s="44" t="s">
        <v>1404</v>
      </c>
      <c r="H98" s="44" t="s">
        <v>491</v>
      </c>
      <c r="I98" s="44" t="s">
        <v>492</v>
      </c>
      <c r="J98" s="44" t="s">
        <v>226</v>
      </c>
      <c r="K98" s="46" t="s">
        <v>1203</v>
      </c>
      <c r="L98" s="44"/>
      <c r="M98" s="44" t="s">
        <v>56</v>
      </c>
      <c r="N98" s="44" t="s">
        <v>493</v>
      </c>
      <c r="O98" s="44">
        <v>0</v>
      </c>
      <c r="P98" s="44">
        <v>0</v>
      </c>
      <c r="Q98" s="44" t="s">
        <v>226</v>
      </c>
      <c r="R98" s="44" t="s">
        <v>226</v>
      </c>
      <c r="S98" s="44" t="s">
        <v>60</v>
      </c>
      <c r="T98" s="47"/>
      <c r="U98" s="48" t="s">
        <v>1713</v>
      </c>
      <c r="V98" s="49">
        <v>354</v>
      </c>
      <c r="W98" s="49">
        <v>107</v>
      </c>
      <c r="X98" s="49">
        <v>194</v>
      </c>
      <c r="Y98" s="49" t="s">
        <v>1852</v>
      </c>
      <c r="Z98" s="48" t="s">
        <v>1847</v>
      </c>
      <c r="AA98" s="53" t="s">
        <v>2555</v>
      </c>
      <c r="AB98" s="48" t="s">
        <v>77</v>
      </c>
      <c r="AC98" s="48" t="s">
        <v>77</v>
      </c>
      <c r="AD98" s="48" t="s">
        <v>78</v>
      </c>
      <c r="AE98" s="50" t="s">
        <v>61</v>
      </c>
      <c r="AF98" s="48"/>
      <c r="AG98" s="48"/>
      <c r="AH98" s="48"/>
      <c r="AI98" s="48"/>
      <c r="AJ98" s="48"/>
      <c r="AK98" s="48" t="s">
        <v>78</v>
      </c>
      <c r="AL98" s="48" t="s">
        <v>78</v>
      </c>
      <c r="AM98" s="48"/>
    </row>
    <row r="99" spans="1:39" ht="15" customHeight="1" x14ac:dyDescent="0.25">
      <c r="A99" s="44" t="s">
        <v>1207</v>
      </c>
      <c r="B99" s="45">
        <v>98</v>
      </c>
      <c r="C99" s="45">
        <v>110</v>
      </c>
      <c r="D99" s="45">
        <v>195</v>
      </c>
      <c r="E99" s="45" t="s">
        <v>1409</v>
      </c>
      <c r="F99" s="44" t="s">
        <v>1403</v>
      </c>
      <c r="G99" s="44" t="s">
        <v>1406</v>
      </c>
      <c r="H99" s="44" t="s">
        <v>494</v>
      </c>
      <c r="I99" s="44" t="s">
        <v>2087</v>
      </c>
      <c r="J99" s="44" t="s">
        <v>226</v>
      </c>
      <c r="K99" s="46" t="s">
        <v>1203</v>
      </c>
      <c r="L99" s="44"/>
      <c r="M99" s="44" t="s">
        <v>296</v>
      </c>
      <c r="N99" s="44" t="s">
        <v>495</v>
      </c>
      <c r="O99" s="44">
        <v>0</v>
      </c>
      <c r="P99" s="44">
        <v>0</v>
      </c>
      <c r="Q99" s="44" t="s">
        <v>226</v>
      </c>
      <c r="R99" s="44" t="s">
        <v>226</v>
      </c>
      <c r="S99" s="44" t="s">
        <v>60</v>
      </c>
      <c r="T99" s="47"/>
      <c r="U99" s="48" t="s">
        <v>1713</v>
      </c>
      <c r="V99" s="49">
        <v>355</v>
      </c>
      <c r="W99" s="49">
        <v>109</v>
      </c>
      <c r="X99" s="49">
        <v>196</v>
      </c>
      <c r="Y99" s="49" t="s">
        <v>1853</v>
      </c>
      <c r="Z99" s="48" t="s">
        <v>1847</v>
      </c>
      <c r="AA99" s="53" t="s">
        <v>2556</v>
      </c>
      <c r="AB99" s="48" t="s">
        <v>77</v>
      </c>
      <c r="AC99" s="48" t="s">
        <v>77</v>
      </c>
      <c r="AD99" s="48" t="s">
        <v>78</v>
      </c>
      <c r="AE99" s="50" t="s">
        <v>61</v>
      </c>
      <c r="AF99" s="48"/>
      <c r="AG99" s="48"/>
      <c r="AH99" s="48"/>
      <c r="AI99" s="48"/>
      <c r="AJ99" s="48"/>
      <c r="AK99" s="48" t="s">
        <v>78</v>
      </c>
      <c r="AL99" s="48" t="s">
        <v>78</v>
      </c>
      <c r="AM99" s="48"/>
    </row>
    <row r="100" spans="1:39" ht="15" customHeight="1" x14ac:dyDescent="0.25">
      <c r="A100" s="44" t="s">
        <v>1207</v>
      </c>
      <c r="B100" s="45">
        <v>99</v>
      </c>
      <c r="C100" s="45">
        <v>112</v>
      </c>
      <c r="D100" s="45">
        <v>197</v>
      </c>
      <c r="E100" s="45" t="s">
        <v>1412</v>
      </c>
      <c r="F100" s="44" t="s">
        <v>1403</v>
      </c>
      <c r="G100" s="44" t="s">
        <v>1408</v>
      </c>
      <c r="H100" s="44" t="s">
        <v>496</v>
      </c>
      <c r="I100" s="44" t="s">
        <v>2088</v>
      </c>
      <c r="J100" s="44" t="s">
        <v>226</v>
      </c>
      <c r="K100" s="46" t="s">
        <v>1203</v>
      </c>
      <c r="L100" s="44"/>
      <c r="M100" s="44" t="s">
        <v>204</v>
      </c>
      <c r="N100" s="44" t="s">
        <v>2089</v>
      </c>
      <c r="O100" s="44">
        <v>0</v>
      </c>
      <c r="P100" s="44">
        <v>0</v>
      </c>
      <c r="Q100" s="44" t="s">
        <v>226</v>
      </c>
      <c r="R100" s="44" t="s">
        <v>226</v>
      </c>
      <c r="S100" s="44" t="s">
        <v>60</v>
      </c>
      <c r="T100" s="47"/>
      <c r="U100" s="48" t="s">
        <v>1713</v>
      </c>
      <c r="V100" s="49">
        <v>356</v>
      </c>
      <c r="W100" s="49">
        <v>111</v>
      </c>
      <c r="X100" s="49">
        <v>198</v>
      </c>
      <c r="Y100" s="49" t="s">
        <v>1846</v>
      </c>
      <c r="Z100" s="48" t="s">
        <v>1847</v>
      </c>
      <c r="AA100" s="53" t="s">
        <v>2557</v>
      </c>
      <c r="AB100" s="48" t="s">
        <v>77</v>
      </c>
      <c r="AC100" s="48" t="s">
        <v>77</v>
      </c>
      <c r="AD100" s="48" t="s">
        <v>78</v>
      </c>
      <c r="AE100" s="50" t="s">
        <v>61</v>
      </c>
      <c r="AF100" s="48"/>
      <c r="AG100" s="48"/>
      <c r="AH100" s="48"/>
      <c r="AI100" s="48"/>
      <c r="AJ100" s="48"/>
      <c r="AK100" s="48" t="s">
        <v>78</v>
      </c>
      <c r="AL100" s="48" t="s">
        <v>78</v>
      </c>
      <c r="AM100" s="48"/>
    </row>
    <row r="101" spans="1:39" ht="15" customHeight="1" x14ac:dyDescent="0.25">
      <c r="A101" s="44" t="s">
        <v>1207</v>
      </c>
      <c r="B101" s="45">
        <v>100</v>
      </c>
      <c r="C101" s="45">
        <v>80</v>
      </c>
      <c r="D101" s="45">
        <v>199</v>
      </c>
      <c r="E101" s="45" t="s">
        <v>1414</v>
      </c>
      <c r="F101" s="44" t="s">
        <v>1410</v>
      </c>
      <c r="G101" s="44" t="s">
        <v>1411</v>
      </c>
      <c r="H101" s="44" t="s">
        <v>497</v>
      </c>
      <c r="I101" s="44" t="s">
        <v>2090</v>
      </c>
      <c r="J101" s="44" t="s">
        <v>44</v>
      </c>
      <c r="K101" s="46" t="s">
        <v>1203</v>
      </c>
      <c r="L101" s="44"/>
      <c r="M101" s="44" t="s">
        <v>217</v>
      </c>
      <c r="N101" s="44" t="s">
        <v>2091</v>
      </c>
      <c r="O101" s="44" t="s">
        <v>47</v>
      </c>
      <c r="P101" s="44">
        <v>0</v>
      </c>
      <c r="Q101" s="44" t="s">
        <v>44</v>
      </c>
      <c r="R101" s="44" t="s">
        <v>55</v>
      </c>
      <c r="S101" s="44" t="s">
        <v>60</v>
      </c>
      <c r="T101" s="47"/>
      <c r="U101" s="48" t="s">
        <v>1713</v>
      </c>
      <c r="V101" s="49">
        <v>357</v>
      </c>
      <c r="W101" s="49">
        <v>79</v>
      </c>
      <c r="X101" s="49">
        <v>200</v>
      </c>
      <c r="Y101" s="49" t="s">
        <v>1831</v>
      </c>
      <c r="Z101" s="48" t="s">
        <v>1832</v>
      </c>
      <c r="AA101" s="48" t="s">
        <v>498</v>
      </c>
      <c r="AB101" s="48" t="s">
        <v>499</v>
      </c>
      <c r="AC101" s="48" t="s">
        <v>2309</v>
      </c>
      <c r="AD101" s="48" t="s">
        <v>126</v>
      </c>
      <c r="AE101" s="50" t="s">
        <v>1203</v>
      </c>
      <c r="AF101" s="48"/>
      <c r="AG101" s="48" t="s">
        <v>204</v>
      </c>
      <c r="AH101" s="48" t="s">
        <v>2310</v>
      </c>
      <c r="AI101" s="48" t="s">
        <v>2219</v>
      </c>
      <c r="AJ101" s="48"/>
      <c r="AK101" s="48" t="s">
        <v>126</v>
      </c>
      <c r="AL101" s="48" t="s">
        <v>126</v>
      </c>
      <c r="AM101" s="48" t="s">
        <v>60</v>
      </c>
    </row>
    <row r="102" spans="1:39" ht="15" customHeight="1" x14ac:dyDescent="0.25">
      <c r="A102" s="44" t="s">
        <v>1207</v>
      </c>
      <c r="B102" s="45">
        <v>101</v>
      </c>
      <c r="C102" s="45">
        <v>78</v>
      </c>
      <c r="D102" s="45">
        <v>201</v>
      </c>
      <c r="E102" s="45" t="s">
        <v>1416</v>
      </c>
      <c r="F102" s="44" t="s">
        <v>1410</v>
      </c>
      <c r="G102" s="44" t="s">
        <v>1413</v>
      </c>
      <c r="H102" s="44" t="s">
        <v>500</v>
      </c>
      <c r="I102" s="44" t="s">
        <v>501</v>
      </c>
      <c r="J102" s="44" t="s">
        <v>126</v>
      </c>
      <c r="K102" s="46" t="s">
        <v>1203</v>
      </c>
      <c r="L102" s="44"/>
      <c r="M102" s="44" t="s">
        <v>240</v>
      </c>
      <c r="N102" s="44" t="s">
        <v>502</v>
      </c>
      <c r="O102" s="44">
        <v>0</v>
      </c>
      <c r="P102" s="44">
        <v>0</v>
      </c>
      <c r="Q102" s="44" t="s">
        <v>126</v>
      </c>
      <c r="R102" s="44" t="s">
        <v>126</v>
      </c>
      <c r="S102" s="44" t="s">
        <v>60</v>
      </c>
      <c r="T102" s="47"/>
      <c r="U102" s="48" t="s">
        <v>1713</v>
      </c>
      <c r="V102" s="49">
        <v>358</v>
      </c>
      <c r="W102" s="49">
        <v>77</v>
      </c>
      <c r="X102" s="49">
        <v>202</v>
      </c>
      <c r="Y102" s="49" t="s">
        <v>1854</v>
      </c>
      <c r="Z102" s="48" t="s">
        <v>1856</v>
      </c>
      <c r="AA102" s="48" t="s">
        <v>503</v>
      </c>
      <c r="AB102" s="48" t="s">
        <v>504</v>
      </c>
      <c r="AC102" s="48" t="s">
        <v>2311</v>
      </c>
      <c r="AD102" s="48" t="s">
        <v>126</v>
      </c>
      <c r="AE102" s="50" t="s">
        <v>1203</v>
      </c>
      <c r="AF102" s="48"/>
      <c r="AG102" s="48" t="s">
        <v>240</v>
      </c>
      <c r="AH102" s="48" t="s">
        <v>2312</v>
      </c>
      <c r="AI102" s="48">
        <v>0</v>
      </c>
      <c r="AJ102" s="48"/>
      <c r="AK102" s="48" t="s">
        <v>126</v>
      </c>
      <c r="AL102" s="48" t="s">
        <v>126</v>
      </c>
      <c r="AM102" s="48" t="s">
        <v>60</v>
      </c>
    </row>
    <row r="103" spans="1:39" ht="15" customHeight="1" x14ac:dyDescent="0.25">
      <c r="A103" s="44" t="s">
        <v>1207</v>
      </c>
      <c r="B103" s="45">
        <v>102</v>
      </c>
      <c r="C103" s="45">
        <v>462</v>
      </c>
      <c r="D103" s="45">
        <v>203</v>
      </c>
      <c r="E103" s="45" t="s">
        <v>1418</v>
      </c>
      <c r="F103" s="44" t="s">
        <v>1410</v>
      </c>
      <c r="G103" s="44" t="s">
        <v>1415</v>
      </c>
      <c r="H103" s="44" t="s">
        <v>505</v>
      </c>
      <c r="I103" s="44" t="s">
        <v>506</v>
      </c>
      <c r="J103" s="44" t="s">
        <v>226</v>
      </c>
      <c r="K103" s="46" t="s">
        <v>1203</v>
      </c>
      <c r="L103" s="44"/>
      <c r="M103" s="44" t="s">
        <v>229</v>
      </c>
      <c r="N103" s="44">
        <v>0</v>
      </c>
      <c r="O103" s="44">
        <v>0</v>
      </c>
      <c r="P103" s="44">
        <v>0</v>
      </c>
      <c r="Q103" s="44" t="s">
        <v>226</v>
      </c>
      <c r="R103" s="44" t="s">
        <v>226</v>
      </c>
      <c r="S103" s="44" t="s">
        <v>60</v>
      </c>
      <c r="T103" s="47"/>
      <c r="U103" s="48" t="s">
        <v>1713</v>
      </c>
      <c r="V103" s="49">
        <v>359</v>
      </c>
      <c r="W103" s="49">
        <v>461</v>
      </c>
      <c r="X103" s="49">
        <v>204</v>
      </c>
      <c r="Y103" s="49" t="s">
        <v>2030</v>
      </c>
      <c r="Z103" s="48" t="s">
        <v>1759</v>
      </c>
      <c r="AA103" s="48" t="s">
        <v>507</v>
      </c>
      <c r="AB103" s="48" t="s">
        <v>508</v>
      </c>
      <c r="AC103" s="48" t="s">
        <v>509</v>
      </c>
      <c r="AD103" s="48" t="s">
        <v>226</v>
      </c>
      <c r="AE103" s="50" t="s">
        <v>1203</v>
      </c>
      <c r="AF103" s="48"/>
      <c r="AG103" s="48" t="s">
        <v>229</v>
      </c>
      <c r="AH103" s="48" t="s">
        <v>2210</v>
      </c>
      <c r="AI103" s="48">
        <v>0</v>
      </c>
      <c r="AJ103" s="48"/>
      <c r="AK103" s="48" t="s">
        <v>226</v>
      </c>
      <c r="AL103" s="48" t="s">
        <v>226</v>
      </c>
      <c r="AM103" s="48" t="s">
        <v>60</v>
      </c>
    </row>
    <row r="104" spans="1:39" ht="15" customHeight="1" x14ac:dyDescent="0.25">
      <c r="A104" s="44" t="s">
        <v>1207</v>
      </c>
      <c r="B104" s="45">
        <v>103</v>
      </c>
      <c r="C104" s="45">
        <v>84</v>
      </c>
      <c r="D104" s="45">
        <v>205</v>
      </c>
      <c r="E104" s="45" t="s">
        <v>1420</v>
      </c>
      <c r="F104" s="44" t="s">
        <v>1410</v>
      </c>
      <c r="G104" s="44" t="s">
        <v>1417</v>
      </c>
      <c r="H104" s="44" t="s">
        <v>510</v>
      </c>
      <c r="I104" s="44" t="s">
        <v>511</v>
      </c>
      <c r="J104" s="44" t="s">
        <v>126</v>
      </c>
      <c r="K104" s="46" t="s">
        <v>1203</v>
      </c>
      <c r="L104" s="44"/>
      <c r="M104" s="44" t="s">
        <v>229</v>
      </c>
      <c r="N104" s="44" t="s">
        <v>512</v>
      </c>
      <c r="O104" s="44">
        <v>0</v>
      </c>
      <c r="P104" s="44">
        <v>0</v>
      </c>
      <c r="Q104" s="44" t="s">
        <v>126</v>
      </c>
      <c r="R104" s="44" t="s">
        <v>126</v>
      </c>
      <c r="S104" s="44" t="s">
        <v>60</v>
      </c>
      <c r="T104" s="47"/>
      <c r="U104" s="48" t="s">
        <v>1713</v>
      </c>
      <c r="V104" s="49">
        <v>360</v>
      </c>
      <c r="W104" s="49">
        <v>83</v>
      </c>
      <c r="X104" s="49">
        <v>206</v>
      </c>
      <c r="Y104" s="49" t="s">
        <v>1859</v>
      </c>
      <c r="Z104" s="48" t="s">
        <v>1832</v>
      </c>
      <c r="AA104" s="48" t="s">
        <v>513</v>
      </c>
      <c r="AB104" s="48" t="s">
        <v>514</v>
      </c>
      <c r="AC104" s="48" t="s">
        <v>515</v>
      </c>
      <c r="AD104" s="48" t="s">
        <v>126</v>
      </c>
      <c r="AE104" s="50" t="s">
        <v>1203</v>
      </c>
      <c r="AF104" s="48"/>
      <c r="AG104" s="48" t="s">
        <v>229</v>
      </c>
      <c r="AH104" s="48" t="s">
        <v>2210</v>
      </c>
      <c r="AI104" s="48">
        <v>0</v>
      </c>
      <c r="AJ104" s="48"/>
      <c r="AK104" s="48" t="s">
        <v>126</v>
      </c>
      <c r="AL104" s="48" t="s">
        <v>126</v>
      </c>
      <c r="AM104" s="48" t="s">
        <v>60</v>
      </c>
    </row>
    <row r="105" spans="1:39" ht="15" customHeight="1" x14ac:dyDescent="0.25">
      <c r="A105" s="44" t="s">
        <v>1207</v>
      </c>
      <c r="B105" s="45">
        <v>104</v>
      </c>
      <c r="C105" s="45">
        <v>86</v>
      </c>
      <c r="D105" s="45">
        <v>207</v>
      </c>
      <c r="E105" s="45" t="s">
        <v>1422</v>
      </c>
      <c r="F105" s="44" t="s">
        <v>1410</v>
      </c>
      <c r="G105" s="44" t="s">
        <v>1419</v>
      </c>
      <c r="H105" s="44" t="s">
        <v>516</v>
      </c>
      <c r="I105" s="44" t="s">
        <v>517</v>
      </c>
      <c r="J105" s="44" t="s">
        <v>226</v>
      </c>
      <c r="K105" s="46" t="s">
        <v>1203</v>
      </c>
      <c r="L105" s="44"/>
      <c r="M105" s="44" t="s">
        <v>518</v>
      </c>
      <c r="N105" s="44" t="s">
        <v>519</v>
      </c>
      <c r="O105" s="44">
        <v>0</v>
      </c>
      <c r="P105" s="44">
        <v>0</v>
      </c>
      <c r="Q105" s="44" t="s">
        <v>226</v>
      </c>
      <c r="R105" s="44" t="s">
        <v>226</v>
      </c>
      <c r="S105" s="44" t="s">
        <v>60</v>
      </c>
      <c r="T105" s="47"/>
      <c r="U105" s="48" t="s">
        <v>1713</v>
      </c>
      <c r="V105" s="49">
        <v>361</v>
      </c>
      <c r="W105" s="49">
        <v>85</v>
      </c>
      <c r="X105" s="49">
        <v>208</v>
      </c>
      <c r="Y105" s="49" t="s">
        <v>1860</v>
      </c>
      <c r="Z105" s="48" t="s">
        <v>1832</v>
      </c>
      <c r="AA105" s="48" t="s">
        <v>520</v>
      </c>
      <c r="AB105" s="48" t="s">
        <v>521</v>
      </c>
      <c r="AC105" s="48" t="s">
        <v>2313</v>
      </c>
      <c r="AD105" s="48" t="s">
        <v>226</v>
      </c>
      <c r="AE105" s="50" t="s">
        <v>1203</v>
      </c>
      <c r="AF105" s="48"/>
      <c r="AG105" s="48" t="s">
        <v>518</v>
      </c>
      <c r="AH105" s="48" t="s">
        <v>2314</v>
      </c>
      <c r="AI105" s="48">
        <v>0</v>
      </c>
      <c r="AJ105" s="48"/>
      <c r="AK105" s="48" t="s">
        <v>226</v>
      </c>
      <c r="AL105" s="48" t="s">
        <v>226</v>
      </c>
      <c r="AM105" s="48" t="s">
        <v>60</v>
      </c>
    </row>
    <row r="106" spans="1:39" ht="15" customHeight="1" x14ac:dyDescent="0.25">
      <c r="A106" s="44" t="s">
        <v>1207</v>
      </c>
      <c r="B106" s="45">
        <v>105</v>
      </c>
      <c r="C106" s="45">
        <v>88</v>
      </c>
      <c r="D106" s="45">
        <v>209</v>
      </c>
      <c r="E106" s="45" t="s">
        <v>1424</v>
      </c>
      <c r="F106" s="44" t="s">
        <v>1410</v>
      </c>
      <c r="G106" s="44" t="s">
        <v>1421</v>
      </c>
      <c r="H106" s="44" t="s">
        <v>522</v>
      </c>
      <c r="I106" s="44" t="s">
        <v>523</v>
      </c>
      <c r="J106" s="44" t="s">
        <v>686</v>
      </c>
      <c r="K106" s="46" t="s">
        <v>1203</v>
      </c>
      <c r="L106" s="44"/>
      <c r="M106" s="44" t="s">
        <v>296</v>
      </c>
      <c r="N106" s="44" t="s">
        <v>524</v>
      </c>
      <c r="O106" s="44">
        <v>0</v>
      </c>
      <c r="P106" s="44">
        <v>0</v>
      </c>
      <c r="Q106" s="44" t="s">
        <v>126</v>
      </c>
      <c r="R106" s="44" t="s">
        <v>686</v>
      </c>
      <c r="S106" s="44" t="s">
        <v>60</v>
      </c>
      <c r="T106" s="47"/>
      <c r="U106" s="48" t="s">
        <v>1713</v>
      </c>
      <c r="V106" s="49">
        <v>362</v>
      </c>
      <c r="W106" s="49">
        <v>87</v>
      </c>
      <c r="X106" s="49">
        <v>210</v>
      </c>
      <c r="Y106" s="49" t="s">
        <v>1833</v>
      </c>
      <c r="Z106" s="48" t="s">
        <v>1832</v>
      </c>
      <c r="AA106" s="48" t="s">
        <v>525</v>
      </c>
      <c r="AB106" s="48" t="s">
        <v>526</v>
      </c>
      <c r="AC106" s="48" t="s">
        <v>2315</v>
      </c>
      <c r="AD106" s="48" t="s">
        <v>226</v>
      </c>
      <c r="AE106" s="50" t="s">
        <v>1203</v>
      </c>
      <c r="AF106" s="48"/>
      <c r="AG106" s="48" t="s">
        <v>296</v>
      </c>
      <c r="AH106" s="48" t="s">
        <v>2316</v>
      </c>
      <c r="AI106" s="48">
        <v>0</v>
      </c>
      <c r="AJ106" s="48"/>
      <c r="AK106" s="48" t="s">
        <v>226</v>
      </c>
      <c r="AL106" s="48" t="s">
        <v>226</v>
      </c>
      <c r="AM106" s="48" t="s">
        <v>60</v>
      </c>
    </row>
    <row r="107" spans="1:39" ht="15" customHeight="1" x14ac:dyDescent="0.25">
      <c r="A107" s="44" t="s">
        <v>1207</v>
      </c>
      <c r="B107" s="45">
        <v>106</v>
      </c>
      <c r="C107" s="45">
        <v>456</v>
      </c>
      <c r="D107" s="45">
        <v>211</v>
      </c>
      <c r="E107" s="45" t="s">
        <v>1426</v>
      </c>
      <c r="F107" s="44" t="s">
        <v>1410</v>
      </c>
      <c r="G107" s="44" t="s">
        <v>1423</v>
      </c>
      <c r="H107" s="44" t="s">
        <v>527</v>
      </c>
      <c r="I107" s="44" t="s">
        <v>528</v>
      </c>
      <c r="J107" s="44" t="s">
        <v>126</v>
      </c>
      <c r="K107" s="46" t="s">
        <v>1203</v>
      </c>
      <c r="L107" s="44"/>
      <c r="M107" s="44" t="s">
        <v>229</v>
      </c>
      <c r="N107" s="44" t="s">
        <v>230</v>
      </c>
      <c r="O107" s="44">
        <v>0</v>
      </c>
      <c r="P107" s="44">
        <v>0</v>
      </c>
      <c r="Q107" s="44" t="s">
        <v>126</v>
      </c>
      <c r="R107" s="44" t="s">
        <v>126</v>
      </c>
      <c r="S107" s="44" t="s">
        <v>60</v>
      </c>
      <c r="T107" s="47"/>
      <c r="U107" s="48" t="s">
        <v>1713</v>
      </c>
      <c r="V107" s="49">
        <v>363</v>
      </c>
      <c r="W107" s="49">
        <v>455</v>
      </c>
      <c r="X107" s="49">
        <v>212</v>
      </c>
      <c r="Y107" s="49" t="s">
        <v>1758</v>
      </c>
      <c r="Z107" s="48" t="s">
        <v>1759</v>
      </c>
      <c r="AA107" s="48" t="s">
        <v>529</v>
      </c>
      <c r="AB107" s="48" t="s">
        <v>530</v>
      </c>
      <c r="AC107" s="48" t="s">
        <v>531</v>
      </c>
      <c r="AD107" s="48" t="s">
        <v>126</v>
      </c>
      <c r="AE107" s="50" t="s">
        <v>1203</v>
      </c>
      <c r="AF107" s="48"/>
      <c r="AG107" s="48" t="s">
        <v>296</v>
      </c>
      <c r="AH107" s="48" t="s">
        <v>2317</v>
      </c>
      <c r="AI107" s="48">
        <v>0</v>
      </c>
      <c r="AJ107" s="48"/>
      <c r="AK107" s="48" t="s">
        <v>126</v>
      </c>
      <c r="AL107" s="48" t="s">
        <v>126</v>
      </c>
      <c r="AM107" s="48" t="s">
        <v>60</v>
      </c>
    </row>
    <row r="108" spans="1:39" ht="15" customHeight="1" x14ac:dyDescent="0.25">
      <c r="A108" s="44" t="s">
        <v>1207</v>
      </c>
      <c r="B108" s="45">
        <v>107</v>
      </c>
      <c r="C108" s="45">
        <v>74</v>
      </c>
      <c r="D108" s="45">
        <v>213</v>
      </c>
      <c r="E108" s="45" t="s">
        <v>1428</v>
      </c>
      <c r="F108" s="44" t="s">
        <v>1410</v>
      </c>
      <c r="G108" s="44" t="s">
        <v>1425</v>
      </c>
      <c r="H108" s="44" t="s">
        <v>532</v>
      </c>
      <c r="I108" s="44" t="s">
        <v>533</v>
      </c>
      <c r="J108" s="44" t="s">
        <v>686</v>
      </c>
      <c r="K108" s="46" t="s">
        <v>1203</v>
      </c>
      <c r="L108" s="44"/>
      <c r="M108" s="44" t="s">
        <v>534</v>
      </c>
      <c r="N108" s="44" t="s">
        <v>535</v>
      </c>
      <c r="O108" s="44">
        <v>0</v>
      </c>
      <c r="P108" s="44">
        <v>0</v>
      </c>
      <c r="Q108" s="44" t="s">
        <v>126</v>
      </c>
      <c r="R108" s="44" t="s">
        <v>686</v>
      </c>
      <c r="S108" s="44" t="s">
        <v>60</v>
      </c>
      <c r="T108" s="47"/>
      <c r="U108" s="48" t="s">
        <v>1713</v>
      </c>
      <c r="V108" s="49">
        <v>364</v>
      </c>
      <c r="W108" s="49">
        <v>73</v>
      </c>
      <c r="X108" s="49">
        <v>214</v>
      </c>
      <c r="Y108" s="49" t="s">
        <v>1863</v>
      </c>
      <c r="Z108" s="48" t="s">
        <v>1832</v>
      </c>
      <c r="AA108" s="53" t="s">
        <v>2547</v>
      </c>
      <c r="AB108" s="48" t="s">
        <v>77</v>
      </c>
      <c r="AC108" s="48" t="s">
        <v>77</v>
      </c>
      <c r="AD108" s="48" t="s">
        <v>78</v>
      </c>
      <c r="AE108" s="50" t="s">
        <v>61</v>
      </c>
      <c r="AF108" s="48"/>
      <c r="AG108" s="48"/>
      <c r="AH108" s="48"/>
      <c r="AI108" s="48"/>
      <c r="AJ108" s="48"/>
      <c r="AK108" s="48" t="s">
        <v>78</v>
      </c>
      <c r="AL108" s="48" t="s">
        <v>78</v>
      </c>
      <c r="AM108" s="48"/>
    </row>
    <row r="109" spans="1:39" ht="15" customHeight="1" x14ac:dyDescent="0.25">
      <c r="A109" s="44" t="s">
        <v>1207</v>
      </c>
      <c r="B109" s="45">
        <v>108</v>
      </c>
      <c r="C109" s="45">
        <v>76</v>
      </c>
      <c r="D109" s="45">
        <v>215</v>
      </c>
      <c r="E109" s="45" t="s">
        <v>1431</v>
      </c>
      <c r="F109" s="44" t="s">
        <v>1410</v>
      </c>
      <c r="G109" s="44" t="s">
        <v>1427</v>
      </c>
      <c r="H109" s="44" t="s">
        <v>536</v>
      </c>
      <c r="I109" s="44" t="s">
        <v>537</v>
      </c>
      <c r="J109" s="44" t="s">
        <v>226</v>
      </c>
      <c r="K109" s="46" t="s">
        <v>1203</v>
      </c>
      <c r="L109" s="44"/>
      <c r="M109" s="44" t="s">
        <v>153</v>
      </c>
      <c r="N109" s="44">
        <v>0</v>
      </c>
      <c r="O109" s="44">
        <v>0</v>
      </c>
      <c r="P109" s="44">
        <v>0</v>
      </c>
      <c r="Q109" s="44" t="s">
        <v>226</v>
      </c>
      <c r="R109" s="44" t="s">
        <v>226</v>
      </c>
      <c r="S109" s="44" t="s">
        <v>60</v>
      </c>
      <c r="T109" s="47"/>
      <c r="U109" s="48" t="s">
        <v>1713</v>
      </c>
      <c r="V109" s="49">
        <v>365</v>
      </c>
      <c r="W109" s="49">
        <v>75</v>
      </c>
      <c r="X109" s="49">
        <v>216</v>
      </c>
      <c r="Y109" s="49" t="s">
        <v>1855</v>
      </c>
      <c r="Z109" s="48" t="s">
        <v>1832</v>
      </c>
      <c r="AA109" s="53" t="s">
        <v>2548</v>
      </c>
      <c r="AB109" s="48" t="s">
        <v>77</v>
      </c>
      <c r="AC109" s="48" t="s">
        <v>77</v>
      </c>
      <c r="AD109" s="48" t="s">
        <v>78</v>
      </c>
      <c r="AE109" s="50" t="s">
        <v>61</v>
      </c>
      <c r="AF109" s="48"/>
      <c r="AG109" s="48"/>
      <c r="AH109" s="48"/>
      <c r="AI109" s="48"/>
      <c r="AJ109" s="48"/>
      <c r="AK109" s="48" t="s">
        <v>78</v>
      </c>
      <c r="AL109" s="48" t="s">
        <v>78</v>
      </c>
      <c r="AM109" s="48"/>
    </row>
    <row r="110" spans="1:39" ht="15" customHeight="1" x14ac:dyDescent="0.25">
      <c r="A110" s="44" t="s">
        <v>1207</v>
      </c>
      <c r="B110" s="45">
        <v>109</v>
      </c>
      <c r="C110" s="45">
        <v>156</v>
      </c>
      <c r="D110" s="45">
        <v>217</v>
      </c>
      <c r="E110" s="45" t="s">
        <v>1433</v>
      </c>
      <c r="F110" s="44" t="s">
        <v>1429</v>
      </c>
      <c r="G110" s="44" t="s">
        <v>1430</v>
      </c>
      <c r="H110" s="44" t="s">
        <v>538</v>
      </c>
      <c r="I110" s="44" t="s">
        <v>539</v>
      </c>
      <c r="J110" s="44" t="s">
        <v>44</v>
      </c>
      <c r="K110" s="46" t="s">
        <v>1203</v>
      </c>
      <c r="L110" s="44"/>
      <c r="M110" s="44" t="s">
        <v>56</v>
      </c>
      <c r="N110" s="44" t="s">
        <v>540</v>
      </c>
      <c r="O110" s="44" t="s">
        <v>51</v>
      </c>
      <c r="P110" s="44" t="s">
        <v>51</v>
      </c>
      <c r="Q110" s="44" t="s">
        <v>44</v>
      </c>
      <c r="R110" s="44" t="s">
        <v>55</v>
      </c>
      <c r="S110" s="44" t="s">
        <v>60</v>
      </c>
      <c r="T110" s="47"/>
      <c r="U110" s="48" t="s">
        <v>1713</v>
      </c>
      <c r="V110" s="49">
        <v>366</v>
      </c>
      <c r="W110" s="49">
        <v>155</v>
      </c>
      <c r="X110" s="49">
        <v>218</v>
      </c>
      <c r="Y110" s="49" t="s">
        <v>1866</v>
      </c>
      <c r="Z110" s="48" t="s">
        <v>1865</v>
      </c>
      <c r="AA110" s="48" t="s">
        <v>541</v>
      </c>
      <c r="AB110" s="48" t="s">
        <v>542</v>
      </c>
      <c r="AC110" s="48" t="s">
        <v>543</v>
      </c>
      <c r="AD110" s="48" t="s">
        <v>126</v>
      </c>
      <c r="AE110" s="50" t="s">
        <v>1203</v>
      </c>
      <c r="AF110" s="48"/>
      <c r="AG110" s="48" t="s">
        <v>56</v>
      </c>
      <c r="AH110" s="48" t="s">
        <v>2318</v>
      </c>
      <c r="AI110" s="48">
        <v>0</v>
      </c>
      <c r="AJ110" s="48"/>
      <c r="AK110" s="48" t="s">
        <v>126</v>
      </c>
      <c r="AL110" s="48" t="s">
        <v>126</v>
      </c>
      <c r="AM110" s="48" t="s">
        <v>60</v>
      </c>
    </row>
    <row r="111" spans="1:39" ht="15" customHeight="1" x14ac:dyDescent="0.25">
      <c r="A111" s="44" t="s">
        <v>1207</v>
      </c>
      <c r="B111" s="45">
        <v>110</v>
      </c>
      <c r="C111" s="45">
        <v>158</v>
      </c>
      <c r="D111" s="45">
        <v>219</v>
      </c>
      <c r="E111" s="45" t="s">
        <v>1435</v>
      </c>
      <c r="F111" s="44" t="s">
        <v>1429</v>
      </c>
      <c r="G111" s="44" t="s">
        <v>1432</v>
      </c>
      <c r="H111" s="44" t="s">
        <v>544</v>
      </c>
      <c r="I111" s="44" t="s">
        <v>545</v>
      </c>
      <c r="J111" s="44" t="s">
        <v>44</v>
      </c>
      <c r="K111" s="46" t="s">
        <v>1203</v>
      </c>
      <c r="L111" s="44"/>
      <c r="M111" s="44" t="s">
        <v>56</v>
      </c>
      <c r="N111" s="44" t="s">
        <v>2092</v>
      </c>
      <c r="O111" s="44" t="s">
        <v>51</v>
      </c>
      <c r="P111" s="44" t="s">
        <v>51</v>
      </c>
      <c r="Q111" s="44" t="s">
        <v>44</v>
      </c>
      <c r="R111" s="44" t="s">
        <v>55</v>
      </c>
      <c r="S111" s="44" t="s">
        <v>60</v>
      </c>
      <c r="T111" s="47"/>
      <c r="U111" s="48" t="s">
        <v>1713</v>
      </c>
      <c r="V111" s="49">
        <v>367</v>
      </c>
      <c r="W111" s="49">
        <v>157</v>
      </c>
      <c r="X111" s="49">
        <v>220</v>
      </c>
      <c r="Y111" s="49" t="s">
        <v>1867</v>
      </c>
      <c r="Z111" s="48" t="s">
        <v>1865</v>
      </c>
      <c r="AA111" s="48" t="s">
        <v>546</v>
      </c>
      <c r="AB111" s="48" t="s">
        <v>547</v>
      </c>
      <c r="AC111" s="48" t="s">
        <v>548</v>
      </c>
      <c r="AD111" s="48" t="s">
        <v>126</v>
      </c>
      <c r="AE111" s="50" t="s">
        <v>1203</v>
      </c>
      <c r="AF111" s="48"/>
      <c r="AG111" s="48" t="s">
        <v>56</v>
      </c>
      <c r="AH111" s="48" t="s">
        <v>2319</v>
      </c>
      <c r="AI111" s="48">
        <v>0</v>
      </c>
      <c r="AJ111" s="48"/>
      <c r="AK111" s="48" t="s">
        <v>126</v>
      </c>
      <c r="AL111" s="48" t="s">
        <v>126</v>
      </c>
      <c r="AM111" s="48" t="s">
        <v>60</v>
      </c>
    </row>
    <row r="112" spans="1:39" ht="15" customHeight="1" x14ac:dyDescent="0.25">
      <c r="A112" s="44" t="s">
        <v>1207</v>
      </c>
      <c r="B112" s="45">
        <v>111</v>
      </c>
      <c r="C112" s="45">
        <v>160</v>
      </c>
      <c r="D112" s="45">
        <v>221</v>
      </c>
      <c r="E112" s="45" t="s">
        <v>1437</v>
      </c>
      <c r="F112" s="44" t="s">
        <v>1429</v>
      </c>
      <c r="G112" s="44" t="s">
        <v>1434</v>
      </c>
      <c r="H112" s="44" t="s">
        <v>549</v>
      </c>
      <c r="I112" s="44" t="s">
        <v>550</v>
      </c>
      <c r="J112" s="44" t="s">
        <v>126</v>
      </c>
      <c r="K112" s="46" t="s">
        <v>1203</v>
      </c>
      <c r="L112" s="44"/>
      <c r="M112" s="44" t="s">
        <v>551</v>
      </c>
      <c r="N112" s="44" t="s">
        <v>552</v>
      </c>
      <c r="O112" s="44">
        <v>0</v>
      </c>
      <c r="P112" s="44">
        <v>0</v>
      </c>
      <c r="Q112" s="44" t="s">
        <v>126</v>
      </c>
      <c r="R112" s="44" t="s">
        <v>126</v>
      </c>
      <c r="S112" s="44" t="s">
        <v>60</v>
      </c>
      <c r="T112" s="47"/>
      <c r="U112" s="48" t="s">
        <v>1713</v>
      </c>
      <c r="V112" s="49">
        <v>368</v>
      </c>
      <c r="W112" s="49">
        <v>159</v>
      </c>
      <c r="X112" s="49">
        <v>222</v>
      </c>
      <c r="Y112" s="49" t="s">
        <v>1870</v>
      </c>
      <c r="Z112" s="48" t="s">
        <v>1865</v>
      </c>
      <c r="AA112" s="48" t="s">
        <v>553</v>
      </c>
      <c r="AB112" s="48" t="s">
        <v>554</v>
      </c>
      <c r="AC112" s="48" t="s">
        <v>555</v>
      </c>
      <c r="AD112" s="48" t="s">
        <v>126</v>
      </c>
      <c r="AE112" s="50" t="s">
        <v>1203</v>
      </c>
      <c r="AF112" s="48"/>
      <c r="AG112" s="48" t="s">
        <v>56</v>
      </c>
      <c r="AH112" s="48" t="s">
        <v>2320</v>
      </c>
      <c r="AI112" s="48">
        <v>0</v>
      </c>
      <c r="AJ112" s="48"/>
      <c r="AK112" s="48" t="s">
        <v>126</v>
      </c>
      <c r="AL112" s="48" t="s">
        <v>126</v>
      </c>
      <c r="AM112" s="48" t="s">
        <v>60</v>
      </c>
    </row>
    <row r="113" spans="1:39" ht="15" customHeight="1" x14ac:dyDescent="0.25">
      <c r="A113" s="44" t="s">
        <v>1207</v>
      </c>
      <c r="B113" s="45">
        <v>112</v>
      </c>
      <c r="C113" s="45">
        <v>164</v>
      </c>
      <c r="D113" s="45">
        <v>223</v>
      </c>
      <c r="E113" s="45" t="s">
        <v>1439</v>
      </c>
      <c r="F113" s="44" t="s">
        <v>1429</v>
      </c>
      <c r="G113" s="44" t="s">
        <v>1436</v>
      </c>
      <c r="H113" s="44" t="s">
        <v>556</v>
      </c>
      <c r="I113" s="44" t="s">
        <v>2093</v>
      </c>
      <c r="J113" s="44" t="s">
        <v>44</v>
      </c>
      <c r="K113" s="46" t="s">
        <v>1203</v>
      </c>
      <c r="L113" s="44"/>
      <c r="M113" s="44" t="s">
        <v>56</v>
      </c>
      <c r="N113" s="44" t="s">
        <v>557</v>
      </c>
      <c r="O113" s="44" t="s">
        <v>51</v>
      </c>
      <c r="P113" s="44" t="s">
        <v>51</v>
      </c>
      <c r="Q113" s="44" t="s">
        <v>44</v>
      </c>
      <c r="R113" s="44" t="s">
        <v>55</v>
      </c>
      <c r="S113" s="44" t="s">
        <v>60</v>
      </c>
      <c r="T113" s="47"/>
      <c r="U113" s="48" t="s">
        <v>1713</v>
      </c>
      <c r="V113" s="49">
        <v>369</v>
      </c>
      <c r="W113" s="49">
        <v>163</v>
      </c>
      <c r="X113" s="49">
        <v>224</v>
      </c>
      <c r="Y113" s="49" t="s">
        <v>1873</v>
      </c>
      <c r="Z113" s="48" t="s">
        <v>1869</v>
      </c>
      <c r="AA113" s="48" t="s">
        <v>558</v>
      </c>
      <c r="AB113" s="48" t="s">
        <v>559</v>
      </c>
      <c r="AC113" s="48" t="s">
        <v>560</v>
      </c>
      <c r="AD113" s="48" t="s">
        <v>126</v>
      </c>
      <c r="AE113" s="50" t="s">
        <v>1203</v>
      </c>
      <c r="AF113" s="48"/>
      <c r="AG113" s="48" t="s">
        <v>56</v>
      </c>
      <c r="AH113" s="48" t="s">
        <v>2321</v>
      </c>
      <c r="AI113" s="48">
        <v>0</v>
      </c>
      <c r="AJ113" s="48"/>
      <c r="AK113" s="48" t="s">
        <v>126</v>
      </c>
      <c r="AL113" s="48" t="s">
        <v>126</v>
      </c>
      <c r="AM113" s="48" t="s">
        <v>60</v>
      </c>
    </row>
    <row r="114" spans="1:39" ht="15" customHeight="1" x14ac:dyDescent="0.25">
      <c r="A114" s="44" t="s">
        <v>1207</v>
      </c>
      <c r="B114" s="45">
        <v>113</v>
      </c>
      <c r="C114" s="45">
        <v>162</v>
      </c>
      <c r="D114" s="45">
        <v>225</v>
      </c>
      <c r="E114" s="45" t="s">
        <v>1442</v>
      </c>
      <c r="F114" s="44" t="s">
        <v>1429</v>
      </c>
      <c r="G114" s="44" t="s">
        <v>1438</v>
      </c>
      <c r="H114" s="44" t="s">
        <v>561</v>
      </c>
      <c r="I114" s="44" t="s">
        <v>562</v>
      </c>
      <c r="J114" s="44" t="s">
        <v>44</v>
      </c>
      <c r="K114" s="46" t="s">
        <v>1203</v>
      </c>
      <c r="L114" s="44"/>
      <c r="M114" s="44" t="s">
        <v>56</v>
      </c>
      <c r="N114" s="44" t="s">
        <v>563</v>
      </c>
      <c r="O114" s="44" t="s">
        <v>51</v>
      </c>
      <c r="P114" s="44" t="s">
        <v>51</v>
      </c>
      <c r="Q114" s="44" t="s">
        <v>44</v>
      </c>
      <c r="R114" s="44" t="s">
        <v>55</v>
      </c>
      <c r="S114" s="44" t="s">
        <v>60</v>
      </c>
      <c r="T114" s="47"/>
      <c r="U114" s="48" t="s">
        <v>1713</v>
      </c>
      <c r="V114" s="49">
        <v>370</v>
      </c>
      <c r="W114" s="49">
        <v>161</v>
      </c>
      <c r="X114" s="49">
        <v>226</v>
      </c>
      <c r="Y114" s="49" t="s">
        <v>1868</v>
      </c>
      <c r="Z114" s="48" t="s">
        <v>1869</v>
      </c>
      <c r="AA114" s="48" t="s">
        <v>564</v>
      </c>
      <c r="AB114" s="48" t="s">
        <v>565</v>
      </c>
      <c r="AC114" s="48" t="s">
        <v>2322</v>
      </c>
      <c r="AD114" s="48" t="s">
        <v>126</v>
      </c>
      <c r="AE114" s="50" t="s">
        <v>1203</v>
      </c>
      <c r="AF114" s="48"/>
      <c r="AG114" s="48" t="s">
        <v>56</v>
      </c>
      <c r="AH114" s="48" t="s">
        <v>2323</v>
      </c>
      <c r="AI114" s="48">
        <v>0</v>
      </c>
      <c r="AJ114" s="48"/>
      <c r="AK114" s="48" t="s">
        <v>126</v>
      </c>
      <c r="AL114" s="48" t="s">
        <v>126</v>
      </c>
      <c r="AM114" s="48" t="s">
        <v>60</v>
      </c>
    </row>
    <row r="115" spans="1:39" ht="15" customHeight="1" x14ac:dyDescent="0.25">
      <c r="A115" s="44" t="s">
        <v>1207</v>
      </c>
      <c r="B115" s="45">
        <v>114</v>
      </c>
      <c r="C115" s="45">
        <v>172</v>
      </c>
      <c r="D115" s="45">
        <v>227</v>
      </c>
      <c r="E115" s="45" t="s">
        <v>1444</v>
      </c>
      <c r="F115" s="44" t="s">
        <v>1440</v>
      </c>
      <c r="G115" s="44" t="s">
        <v>1441</v>
      </c>
      <c r="H115" s="44" t="s">
        <v>566</v>
      </c>
      <c r="I115" s="44" t="s">
        <v>567</v>
      </c>
      <c r="J115" s="44" t="s">
        <v>686</v>
      </c>
      <c r="K115" s="46" t="s">
        <v>1203</v>
      </c>
      <c r="L115" s="44"/>
      <c r="M115" s="44" t="s">
        <v>240</v>
      </c>
      <c r="N115" s="44" t="s">
        <v>568</v>
      </c>
      <c r="O115" s="44">
        <v>0</v>
      </c>
      <c r="P115" s="44">
        <v>0</v>
      </c>
      <c r="Q115" s="44" t="s">
        <v>126</v>
      </c>
      <c r="R115" s="44" t="s">
        <v>686</v>
      </c>
      <c r="S115" s="44" t="s">
        <v>60</v>
      </c>
      <c r="T115" s="47"/>
      <c r="U115" s="48" t="s">
        <v>1713</v>
      </c>
      <c r="V115" s="49">
        <v>371</v>
      </c>
      <c r="W115" s="49">
        <v>171</v>
      </c>
      <c r="X115" s="49">
        <v>228</v>
      </c>
      <c r="Y115" s="49" t="s">
        <v>1876</v>
      </c>
      <c r="Z115" s="48" t="s">
        <v>1872</v>
      </c>
      <c r="AA115" s="48" t="s">
        <v>569</v>
      </c>
      <c r="AB115" s="48" t="s">
        <v>570</v>
      </c>
      <c r="AC115" s="48" t="s">
        <v>571</v>
      </c>
      <c r="AD115" s="48" t="s">
        <v>126</v>
      </c>
      <c r="AE115" s="50" t="s">
        <v>1203</v>
      </c>
      <c r="AF115" s="48"/>
      <c r="AG115" s="48" t="s">
        <v>240</v>
      </c>
      <c r="AH115" s="48" t="s">
        <v>2324</v>
      </c>
      <c r="AI115" s="48">
        <v>0</v>
      </c>
      <c r="AJ115" s="48"/>
      <c r="AK115" s="48" t="s">
        <v>126</v>
      </c>
      <c r="AL115" s="48" t="s">
        <v>126</v>
      </c>
      <c r="AM115" s="48" t="s">
        <v>60</v>
      </c>
    </row>
    <row r="116" spans="1:39" ht="15" customHeight="1" x14ac:dyDescent="0.25">
      <c r="A116" s="44" t="s">
        <v>1207</v>
      </c>
      <c r="B116" s="45">
        <v>115</v>
      </c>
      <c r="C116" s="45">
        <v>166</v>
      </c>
      <c r="D116" s="45">
        <v>229</v>
      </c>
      <c r="E116" s="45" t="s">
        <v>1445</v>
      </c>
      <c r="F116" s="44" t="s">
        <v>1440</v>
      </c>
      <c r="G116" s="44" t="s">
        <v>1443</v>
      </c>
      <c r="H116" s="44" t="s">
        <v>572</v>
      </c>
      <c r="I116" s="44" t="s">
        <v>573</v>
      </c>
      <c r="J116" s="44" t="s">
        <v>55</v>
      </c>
      <c r="K116" s="46" t="s">
        <v>1203</v>
      </c>
      <c r="L116" s="44"/>
      <c r="M116" s="44" t="s">
        <v>56</v>
      </c>
      <c r="N116" s="44" t="s">
        <v>574</v>
      </c>
      <c r="O116" s="44" t="s">
        <v>575</v>
      </c>
      <c r="P116" s="44">
        <v>0</v>
      </c>
      <c r="Q116" s="44" t="s">
        <v>44</v>
      </c>
      <c r="R116" s="44" t="s">
        <v>55</v>
      </c>
      <c r="S116" s="44" t="s">
        <v>60</v>
      </c>
      <c r="T116" s="47"/>
      <c r="U116" s="48" t="s">
        <v>1713</v>
      </c>
      <c r="V116" s="49">
        <v>372</v>
      </c>
      <c r="W116" s="49">
        <v>165</v>
      </c>
      <c r="X116" s="49">
        <v>230</v>
      </c>
      <c r="Y116" s="49" t="s">
        <v>1874</v>
      </c>
      <c r="Z116" s="48" t="s">
        <v>1872</v>
      </c>
      <c r="AA116" s="48" t="s">
        <v>576</v>
      </c>
      <c r="AB116" s="48" t="s">
        <v>2325</v>
      </c>
      <c r="AC116" s="48" t="s">
        <v>577</v>
      </c>
      <c r="AD116" s="48" t="s">
        <v>44</v>
      </c>
      <c r="AE116" s="50" t="s">
        <v>1203</v>
      </c>
      <c r="AF116" s="48"/>
      <c r="AG116" s="48" t="s">
        <v>56</v>
      </c>
      <c r="AH116" s="48" t="s">
        <v>2326</v>
      </c>
      <c r="AI116" s="48" t="s">
        <v>2327</v>
      </c>
      <c r="AJ116" s="48"/>
      <c r="AK116" s="48" t="s">
        <v>44</v>
      </c>
      <c r="AL116" s="48" t="s">
        <v>55</v>
      </c>
      <c r="AM116" s="48" t="s">
        <v>60</v>
      </c>
    </row>
    <row r="117" spans="1:39" ht="15" customHeight="1" x14ac:dyDescent="0.25">
      <c r="A117" s="44" t="s">
        <v>1207</v>
      </c>
      <c r="B117" s="45">
        <v>116</v>
      </c>
      <c r="C117" s="45">
        <v>168</v>
      </c>
      <c r="D117" s="45">
        <v>231</v>
      </c>
      <c r="E117" s="45" t="s">
        <v>1447</v>
      </c>
      <c r="F117" s="44" t="s">
        <v>1440</v>
      </c>
      <c r="G117" s="44" t="s">
        <v>1443</v>
      </c>
      <c r="H117" s="44" t="s">
        <v>572</v>
      </c>
      <c r="I117" s="44" t="s">
        <v>573</v>
      </c>
      <c r="J117" s="44" t="s">
        <v>60</v>
      </c>
      <c r="K117" s="46" t="s">
        <v>61</v>
      </c>
      <c r="L117" s="44"/>
      <c r="M117" s="44" t="s">
        <v>56</v>
      </c>
      <c r="N117" s="44" t="s">
        <v>574</v>
      </c>
      <c r="O117" s="44" t="s">
        <v>575</v>
      </c>
      <c r="P117" s="44">
        <v>0</v>
      </c>
      <c r="Q117" s="44" t="s">
        <v>60</v>
      </c>
      <c r="R117" s="44" t="s">
        <v>60</v>
      </c>
      <c r="S117" s="44" t="s">
        <v>60</v>
      </c>
      <c r="T117" s="47"/>
      <c r="U117" s="48" t="s">
        <v>1713</v>
      </c>
      <c r="V117" s="49">
        <v>373</v>
      </c>
      <c r="W117" s="49">
        <v>167</v>
      </c>
      <c r="X117" s="49">
        <v>232</v>
      </c>
      <c r="Y117" s="49" t="s">
        <v>1875</v>
      </c>
      <c r="Z117" s="48" t="s">
        <v>1872</v>
      </c>
      <c r="AA117" s="48" t="s">
        <v>578</v>
      </c>
      <c r="AB117" s="48" t="s">
        <v>579</v>
      </c>
      <c r="AC117" s="48" t="s">
        <v>580</v>
      </c>
      <c r="AD117" s="48" t="s">
        <v>126</v>
      </c>
      <c r="AE117" s="50" t="s">
        <v>1203</v>
      </c>
      <c r="AF117" s="48"/>
      <c r="AG117" s="48" t="s">
        <v>56</v>
      </c>
      <c r="AH117" s="48" t="s">
        <v>2323</v>
      </c>
      <c r="AI117" s="48">
        <v>0</v>
      </c>
      <c r="AJ117" s="48"/>
      <c r="AK117" s="48" t="s">
        <v>126</v>
      </c>
      <c r="AL117" s="48" t="s">
        <v>126</v>
      </c>
      <c r="AM117" s="51" t="s">
        <v>201</v>
      </c>
    </row>
    <row r="118" spans="1:39" ht="15" customHeight="1" x14ac:dyDescent="0.25">
      <c r="A118" s="44" t="s">
        <v>1207</v>
      </c>
      <c r="B118" s="45">
        <v>117</v>
      </c>
      <c r="C118" s="45">
        <v>170</v>
      </c>
      <c r="D118" s="45">
        <v>233</v>
      </c>
      <c r="E118" s="45" t="s">
        <v>1449</v>
      </c>
      <c r="F118" s="44" t="s">
        <v>1440</v>
      </c>
      <c r="G118" s="44" t="s">
        <v>1446</v>
      </c>
      <c r="H118" s="44" t="s">
        <v>581</v>
      </c>
      <c r="I118" s="44" t="s">
        <v>582</v>
      </c>
      <c r="J118" s="44" t="s">
        <v>44</v>
      </c>
      <c r="K118" s="46" t="s">
        <v>1203</v>
      </c>
      <c r="L118" s="44"/>
      <c r="M118" s="44" t="s">
        <v>56</v>
      </c>
      <c r="N118" s="44" t="s">
        <v>583</v>
      </c>
      <c r="O118" s="44" t="s">
        <v>584</v>
      </c>
      <c r="P118" s="44">
        <v>0</v>
      </c>
      <c r="Q118" s="44" t="s">
        <v>44</v>
      </c>
      <c r="R118" s="44" t="s">
        <v>44</v>
      </c>
      <c r="S118" s="44" t="s">
        <v>201</v>
      </c>
      <c r="T118" s="47"/>
      <c r="U118" s="48" t="s">
        <v>1713</v>
      </c>
      <c r="V118" s="49">
        <v>374</v>
      </c>
      <c r="W118" s="49">
        <v>169</v>
      </c>
      <c r="X118" s="49">
        <v>234</v>
      </c>
      <c r="Y118" s="49" t="s">
        <v>1871</v>
      </c>
      <c r="Z118" s="48" t="s">
        <v>1872</v>
      </c>
      <c r="AA118" s="48" t="s">
        <v>585</v>
      </c>
      <c r="AB118" s="48" t="s">
        <v>586</v>
      </c>
      <c r="AC118" s="48" t="s">
        <v>587</v>
      </c>
      <c r="AD118" s="48" t="s">
        <v>44</v>
      </c>
      <c r="AE118" s="50" t="s">
        <v>1203</v>
      </c>
      <c r="AF118" s="48"/>
      <c r="AG118" s="48" t="s">
        <v>56</v>
      </c>
      <c r="AH118" s="48" t="s">
        <v>2328</v>
      </c>
      <c r="AI118" s="48" t="s">
        <v>2329</v>
      </c>
      <c r="AJ118" s="48"/>
      <c r="AK118" s="48" t="s">
        <v>44</v>
      </c>
      <c r="AL118" s="48" t="s">
        <v>44</v>
      </c>
      <c r="AM118" s="51" t="s">
        <v>201</v>
      </c>
    </row>
    <row r="119" spans="1:39" ht="15" customHeight="1" x14ac:dyDescent="0.25">
      <c r="A119" s="44" t="s">
        <v>1207</v>
      </c>
      <c r="B119" s="45">
        <v>118</v>
      </c>
      <c r="C119" s="45">
        <v>174</v>
      </c>
      <c r="D119" s="45">
        <v>235</v>
      </c>
      <c r="E119" s="45" t="s">
        <v>1452</v>
      </c>
      <c r="F119" s="44" t="s">
        <v>1440</v>
      </c>
      <c r="G119" s="44" t="s">
        <v>1448</v>
      </c>
      <c r="H119" s="44" t="s">
        <v>588</v>
      </c>
      <c r="I119" s="44" t="s">
        <v>589</v>
      </c>
      <c r="J119" s="44" t="s">
        <v>44</v>
      </c>
      <c r="K119" s="46" t="s">
        <v>1203</v>
      </c>
      <c r="L119" s="44"/>
      <c r="M119" s="44" t="s">
        <v>229</v>
      </c>
      <c r="N119" s="44" t="s">
        <v>512</v>
      </c>
      <c r="O119" s="44" t="s">
        <v>51</v>
      </c>
      <c r="P119" s="44" t="s">
        <v>51</v>
      </c>
      <c r="Q119" s="44" t="s">
        <v>44</v>
      </c>
      <c r="R119" s="44" t="s">
        <v>44</v>
      </c>
      <c r="S119" s="44" t="s">
        <v>201</v>
      </c>
      <c r="T119" s="47"/>
      <c r="U119" s="48" t="s">
        <v>1713</v>
      </c>
      <c r="V119" s="49">
        <v>375</v>
      </c>
      <c r="W119" s="49">
        <v>173</v>
      </c>
      <c r="X119" s="49">
        <v>236</v>
      </c>
      <c r="Y119" s="49" t="s">
        <v>1877</v>
      </c>
      <c r="Z119" s="48" t="s">
        <v>1872</v>
      </c>
      <c r="AA119" s="48" t="s">
        <v>590</v>
      </c>
      <c r="AB119" s="48" t="s">
        <v>591</v>
      </c>
      <c r="AC119" s="48" t="s">
        <v>592</v>
      </c>
      <c r="AD119" s="48" t="s">
        <v>44</v>
      </c>
      <c r="AE119" s="50" t="s">
        <v>1203</v>
      </c>
      <c r="AF119" s="48"/>
      <c r="AG119" s="48" t="s">
        <v>229</v>
      </c>
      <c r="AH119" s="48" t="s">
        <v>2210</v>
      </c>
      <c r="AI119" s="48">
        <v>0</v>
      </c>
      <c r="AJ119" s="48"/>
      <c r="AK119" s="48" t="s">
        <v>44</v>
      </c>
      <c r="AL119" s="48" t="s">
        <v>44</v>
      </c>
      <c r="AM119" s="51" t="s">
        <v>201</v>
      </c>
    </row>
    <row r="120" spans="1:39" ht="15" customHeight="1" x14ac:dyDescent="0.25">
      <c r="A120" s="44" t="s">
        <v>1207</v>
      </c>
      <c r="B120" s="45">
        <v>119</v>
      </c>
      <c r="C120" s="45">
        <v>176</v>
      </c>
      <c r="D120" s="45">
        <v>237</v>
      </c>
      <c r="E120" s="45" t="s">
        <v>1454</v>
      </c>
      <c r="F120" s="44" t="s">
        <v>1450</v>
      </c>
      <c r="G120" s="44" t="s">
        <v>1451</v>
      </c>
      <c r="H120" s="44" t="s">
        <v>593</v>
      </c>
      <c r="I120" s="44" t="s">
        <v>594</v>
      </c>
      <c r="J120" s="44" t="s">
        <v>44</v>
      </c>
      <c r="K120" s="46" t="s">
        <v>1203</v>
      </c>
      <c r="L120" s="44"/>
      <c r="M120" s="44" t="s">
        <v>595</v>
      </c>
      <c r="N120" s="44" t="s">
        <v>596</v>
      </c>
      <c r="O120" s="44" t="s">
        <v>597</v>
      </c>
      <c r="P120" s="44">
        <v>0</v>
      </c>
      <c r="Q120" s="44" t="s">
        <v>44</v>
      </c>
      <c r="R120" s="44" t="s">
        <v>44</v>
      </c>
      <c r="S120" s="44" t="s">
        <v>201</v>
      </c>
      <c r="T120" s="47"/>
      <c r="U120" s="48" t="s">
        <v>1713</v>
      </c>
      <c r="V120" s="49">
        <v>376</v>
      </c>
      <c r="W120" s="49">
        <v>175</v>
      </c>
      <c r="X120" s="49">
        <v>238</v>
      </c>
      <c r="Y120" s="49" t="s">
        <v>1879</v>
      </c>
      <c r="Z120" s="48" t="s">
        <v>1878</v>
      </c>
      <c r="AA120" s="48" t="s">
        <v>598</v>
      </c>
      <c r="AB120" s="48" t="s">
        <v>599</v>
      </c>
      <c r="AC120" s="48" t="s">
        <v>600</v>
      </c>
      <c r="AD120" s="48" t="s">
        <v>126</v>
      </c>
      <c r="AE120" s="50" t="s">
        <v>1203</v>
      </c>
      <c r="AF120" s="48"/>
      <c r="AG120" s="48" t="s">
        <v>326</v>
      </c>
      <c r="AH120" s="48" t="s">
        <v>2330</v>
      </c>
      <c r="AI120" s="48">
        <v>0</v>
      </c>
      <c r="AJ120" s="48"/>
      <c r="AK120" s="48" t="s">
        <v>126</v>
      </c>
      <c r="AL120" s="48" t="s">
        <v>126</v>
      </c>
      <c r="AM120" s="51" t="s">
        <v>201</v>
      </c>
    </row>
    <row r="121" spans="1:39" ht="15" customHeight="1" x14ac:dyDescent="0.25">
      <c r="A121" s="44" t="s">
        <v>1207</v>
      </c>
      <c r="B121" s="45">
        <v>120</v>
      </c>
      <c r="C121" s="45">
        <v>178</v>
      </c>
      <c r="D121" s="45">
        <v>239</v>
      </c>
      <c r="E121" s="45" t="s">
        <v>1456</v>
      </c>
      <c r="F121" s="44" t="s">
        <v>1450</v>
      </c>
      <c r="G121" s="44" t="s">
        <v>1453</v>
      </c>
      <c r="H121" s="44" t="s">
        <v>601</v>
      </c>
      <c r="I121" s="44" t="s">
        <v>602</v>
      </c>
      <c r="J121" s="44" t="s">
        <v>226</v>
      </c>
      <c r="K121" s="46" t="s">
        <v>1203</v>
      </c>
      <c r="L121" s="44"/>
      <c r="M121" s="44" t="s">
        <v>56</v>
      </c>
      <c r="N121" s="44">
        <v>0</v>
      </c>
      <c r="O121" s="44">
        <v>0</v>
      </c>
      <c r="P121" s="44">
        <v>0</v>
      </c>
      <c r="Q121" s="44" t="s">
        <v>226</v>
      </c>
      <c r="R121" s="44" t="s">
        <v>226</v>
      </c>
      <c r="S121" s="44" t="s">
        <v>201</v>
      </c>
      <c r="T121" s="47"/>
      <c r="U121" s="48" t="s">
        <v>1713</v>
      </c>
      <c r="V121" s="49">
        <v>377</v>
      </c>
      <c r="W121" s="49">
        <v>177</v>
      </c>
      <c r="X121" s="49">
        <v>240</v>
      </c>
      <c r="Y121" s="49" t="s">
        <v>1880</v>
      </c>
      <c r="Z121" s="48" t="s">
        <v>1878</v>
      </c>
      <c r="AA121" s="48" t="s">
        <v>603</v>
      </c>
      <c r="AB121" s="48" t="s">
        <v>604</v>
      </c>
      <c r="AC121" s="48" t="s">
        <v>605</v>
      </c>
      <c r="AD121" s="48" t="s">
        <v>226</v>
      </c>
      <c r="AE121" s="50" t="s">
        <v>1203</v>
      </c>
      <c r="AF121" s="48"/>
      <c r="AG121" s="48" t="s">
        <v>56</v>
      </c>
      <c r="AH121" s="48" t="s">
        <v>2331</v>
      </c>
      <c r="AI121" s="48">
        <v>0</v>
      </c>
      <c r="AJ121" s="48"/>
      <c r="AK121" s="48" t="s">
        <v>226</v>
      </c>
      <c r="AL121" s="48" t="s">
        <v>226</v>
      </c>
      <c r="AM121" s="51" t="s">
        <v>201</v>
      </c>
    </row>
    <row r="122" spans="1:39" ht="15" customHeight="1" x14ac:dyDescent="0.25">
      <c r="A122" s="44" t="s">
        <v>1207</v>
      </c>
      <c r="B122" s="45">
        <v>121</v>
      </c>
      <c r="C122" s="45">
        <v>180</v>
      </c>
      <c r="D122" s="45">
        <v>241</v>
      </c>
      <c r="E122" s="45" t="s">
        <v>1458</v>
      </c>
      <c r="F122" s="44" t="s">
        <v>1450</v>
      </c>
      <c r="G122" s="44" t="s">
        <v>1455</v>
      </c>
      <c r="H122" s="44" t="s">
        <v>606</v>
      </c>
      <c r="I122" s="44" t="s">
        <v>607</v>
      </c>
      <c r="J122" s="44" t="s">
        <v>126</v>
      </c>
      <c r="K122" s="46" t="s">
        <v>1203</v>
      </c>
      <c r="L122" s="44"/>
      <c r="M122" s="44" t="s">
        <v>56</v>
      </c>
      <c r="N122" s="44" t="s">
        <v>563</v>
      </c>
      <c r="O122" s="44">
        <v>0</v>
      </c>
      <c r="P122" s="44">
        <v>0</v>
      </c>
      <c r="Q122" s="44" t="s">
        <v>126</v>
      </c>
      <c r="R122" s="44" t="s">
        <v>126</v>
      </c>
      <c r="S122" s="44" t="s">
        <v>201</v>
      </c>
      <c r="T122" s="47"/>
      <c r="U122" s="48" t="s">
        <v>1713</v>
      </c>
      <c r="V122" s="49">
        <v>378</v>
      </c>
      <c r="W122" s="49">
        <v>179</v>
      </c>
      <c r="X122" s="49">
        <v>242</v>
      </c>
      <c r="Y122" s="49" t="s">
        <v>1881</v>
      </c>
      <c r="Z122" s="48" t="s">
        <v>1878</v>
      </c>
      <c r="AA122" s="48" t="s">
        <v>608</v>
      </c>
      <c r="AB122" s="48" t="s">
        <v>609</v>
      </c>
      <c r="AC122" s="48" t="s">
        <v>610</v>
      </c>
      <c r="AD122" s="48" t="s">
        <v>126</v>
      </c>
      <c r="AE122" s="50" t="s">
        <v>1203</v>
      </c>
      <c r="AF122" s="48"/>
      <c r="AG122" s="48" t="s">
        <v>56</v>
      </c>
      <c r="AH122" s="48" t="s">
        <v>2323</v>
      </c>
      <c r="AI122" s="48">
        <v>0</v>
      </c>
      <c r="AJ122" s="48"/>
      <c r="AK122" s="48" t="s">
        <v>126</v>
      </c>
      <c r="AL122" s="48" t="s">
        <v>126</v>
      </c>
      <c r="AM122" s="51" t="s">
        <v>201</v>
      </c>
    </row>
    <row r="123" spans="1:39" ht="15" customHeight="1" x14ac:dyDescent="0.25">
      <c r="A123" s="44" t="s">
        <v>1207</v>
      </c>
      <c r="B123" s="45">
        <v>122</v>
      </c>
      <c r="C123" s="45">
        <v>182</v>
      </c>
      <c r="D123" s="45">
        <v>243</v>
      </c>
      <c r="E123" s="45" t="s">
        <v>1460</v>
      </c>
      <c r="F123" s="44" t="s">
        <v>1450</v>
      </c>
      <c r="G123" s="44" t="s">
        <v>1457</v>
      </c>
      <c r="H123" s="44" t="s">
        <v>611</v>
      </c>
      <c r="I123" s="44" t="s">
        <v>612</v>
      </c>
      <c r="J123" s="44" t="s">
        <v>126</v>
      </c>
      <c r="K123" s="46" t="s">
        <v>1203</v>
      </c>
      <c r="L123" s="44"/>
      <c r="M123" s="44" t="s">
        <v>296</v>
      </c>
      <c r="N123" s="44" t="s">
        <v>344</v>
      </c>
      <c r="O123" s="44">
        <v>0</v>
      </c>
      <c r="P123" s="44">
        <v>0</v>
      </c>
      <c r="Q123" s="44" t="s">
        <v>126</v>
      </c>
      <c r="R123" s="44" t="s">
        <v>126</v>
      </c>
      <c r="S123" s="44" t="s">
        <v>201</v>
      </c>
      <c r="T123" s="47"/>
      <c r="U123" s="48" t="s">
        <v>1713</v>
      </c>
      <c r="V123" s="49">
        <v>379</v>
      </c>
      <c r="W123" s="49">
        <v>181</v>
      </c>
      <c r="X123" s="49">
        <v>244</v>
      </c>
      <c r="Y123" s="49" t="s">
        <v>1882</v>
      </c>
      <c r="Z123" s="48" t="s">
        <v>1878</v>
      </c>
      <c r="AA123" s="48" t="s">
        <v>613</v>
      </c>
      <c r="AB123" s="48" t="s">
        <v>614</v>
      </c>
      <c r="AC123" s="48" t="s">
        <v>615</v>
      </c>
      <c r="AD123" s="48" t="s">
        <v>126</v>
      </c>
      <c r="AE123" s="50" t="s">
        <v>1203</v>
      </c>
      <c r="AF123" s="48"/>
      <c r="AG123" s="48" t="s">
        <v>296</v>
      </c>
      <c r="AH123" s="48" t="s">
        <v>2332</v>
      </c>
      <c r="AI123" s="48">
        <v>0</v>
      </c>
      <c r="AJ123" s="48"/>
      <c r="AK123" s="48" t="s">
        <v>126</v>
      </c>
      <c r="AL123" s="48" t="s">
        <v>126</v>
      </c>
      <c r="AM123" s="51" t="s">
        <v>201</v>
      </c>
    </row>
    <row r="124" spans="1:39" ht="15" customHeight="1" x14ac:dyDescent="0.25">
      <c r="A124" s="44" t="s">
        <v>1207</v>
      </c>
      <c r="B124" s="45">
        <v>123</v>
      </c>
      <c r="C124" s="45">
        <v>184</v>
      </c>
      <c r="D124" s="45">
        <v>245</v>
      </c>
      <c r="E124" s="45" t="s">
        <v>1463</v>
      </c>
      <c r="F124" s="44" t="s">
        <v>1450</v>
      </c>
      <c r="G124" s="44" t="s">
        <v>1459</v>
      </c>
      <c r="H124" s="44" t="s">
        <v>616</v>
      </c>
      <c r="I124" s="44" t="s">
        <v>617</v>
      </c>
      <c r="J124" s="44" t="s">
        <v>126</v>
      </c>
      <c r="K124" s="46" t="s">
        <v>1203</v>
      </c>
      <c r="L124" s="44"/>
      <c r="M124" s="44" t="s">
        <v>296</v>
      </c>
      <c r="N124" s="44" t="s">
        <v>344</v>
      </c>
      <c r="O124" s="44">
        <v>0</v>
      </c>
      <c r="P124" s="44">
        <v>0</v>
      </c>
      <c r="Q124" s="44" t="s">
        <v>126</v>
      </c>
      <c r="R124" s="44" t="s">
        <v>126</v>
      </c>
      <c r="S124" s="44" t="s">
        <v>201</v>
      </c>
      <c r="T124" s="47"/>
      <c r="U124" s="48" t="s">
        <v>1713</v>
      </c>
      <c r="V124" s="49">
        <v>380</v>
      </c>
      <c r="W124" s="49">
        <v>183</v>
      </c>
      <c r="X124" s="49">
        <v>246</v>
      </c>
      <c r="Y124" s="49" t="s">
        <v>1911</v>
      </c>
      <c r="Z124" s="48" t="s">
        <v>1878</v>
      </c>
      <c r="AA124" s="48" t="s">
        <v>618</v>
      </c>
      <c r="AB124" s="48" t="s">
        <v>619</v>
      </c>
      <c r="AC124" s="48" t="s">
        <v>620</v>
      </c>
      <c r="AD124" s="48" t="s">
        <v>126</v>
      </c>
      <c r="AE124" s="50" t="s">
        <v>1203</v>
      </c>
      <c r="AF124" s="48"/>
      <c r="AG124" s="48" t="s">
        <v>296</v>
      </c>
      <c r="AH124" s="48" t="s">
        <v>2332</v>
      </c>
      <c r="AI124" s="48">
        <v>0</v>
      </c>
      <c r="AJ124" s="48"/>
      <c r="AK124" s="48" t="s">
        <v>126</v>
      </c>
      <c r="AL124" s="48" t="s">
        <v>126</v>
      </c>
      <c r="AM124" s="51" t="s">
        <v>201</v>
      </c>
    </row>
    <row r="125" spans="1:39" ht="15" customHeight="1" x14ac:dyDescent="0.25">
      <c r="A125" s="44" t="s">
        <v>1207</v>
      </c>
      <c r="B125" s="45">
        <v>124</v>
      </c>
      <c r="C125" s="45">
        <v>396</v>
      </c>
      <c r="D125" s="45">
        <v>247</v>
      </c>
      <c r="E125" s="45" t="s">
        <v>1465</v>
      </c>
      <c r="F125" s="44" t="s">
        <v>1461</v>
      </c>
      <c r="G125" s="44" t="s">
        <v>1462</v>
      </c>
      <c r="H125" s="44" t="s">
        <v>621</v>
      </c>
      <c r="I125" s="44" t="s">
        <v>622</v>
      </c>
      <c r="J125" s="44" t="s">
        <v>126</v>
      </c>
      <c r="K125" s="46" t="s">
        <v>1203</v>
      </c>
      <c r="L125" s="44"/>
      <c r="M125" s="44" t="s">
        <v>623</v>
      </c>
      <c r="N125" s="44" t="s">
        <v>624</v>
      </c>
      <c r="O125" s="44" t="s">
        <v>625</v>
      </c>
      <c r="P125" s="44" t="s">
        <v>626</v>
      </c>
      <c r="Q125" s="44" t="s">
        <v>126</v>
      </c>
      <c r="R125" s="44" t="s">
        <v>126</v>
      </c>
      <c r="S125" s="44" t="s">
        <v>201</v>
      </c>
      <c r="T125" s="47"/>
      <c r="U125" s="48" t="s">
        <v>1713</v>
      </c>
      <c r="V125" s="49">
        <v>381</v>
      </c>
      <c r="W125" s="49">
        <v>395</v>
      </c>
      <c r="X125" s="49">
        <v>248</v>
      </c>
      <c r="Y125" s="49" t="s">
        <v>1888</v>
      </c>
      <c r="Z125" s="48" t="s">
        <v>1884</v>
      </c>
      <c r="AA125" s="48" t="s">
        <v>627</v>
      </c>
      <c r="AB125" s="48" t="s">
        <v>628</v>
      </c>
      <c r="AC125" s="48" t="s">
        <v>629</v>
      </c>
      <c r="AD125" s="48" t="s">
        <v>126</v>
      </c>
      <c r="AE125" s="50" t="s">
        <v>1203</v>
      </c>
      <c r="AF125" s="48"/>
      <c r="AG125" s="48" t="s">
        <v>623</v>
      </c>
      <c r="AH125" s="48" t="s">
        <v>2333</v>
      </c>
      <c r="AI125" s="48" t="s">
        <v>2334</v>
      </c>
      <c r="AJ125" s="48"/>
      <c r="AK125" s="48" t="s">
        <v>126</v>
      </c>
      <c r="AL125" s="48" t="s">
        <v>126</v>
      </c>
      <c r="AM125" s="51" t="s">
        <v>201</v>
      </c>
    </row>
    <row r="126" spans="1:39" ht="15" customHeight="1" x14ac:dyDescent="0.25">
      <c r="A126" s="44" t="s">
        <v>1207</v>
      </c>
      <c r="B126" s="45">
        <v>125</v>
      </c>
      <c r="C126" s="45">
        <v>398</v>
      </c>
      <c r="D126" s="45">
        <v>249</v>
      </c>
      <c r="E126" s="45" t="s">
        <v>1468</v>
      </c>
      <c r="F126" s="44" t="s">
        <v>1461</v>
      </c>
      <c r="G126" s="44" t="s">
        <v>1464</v>
      </c>
      <c r="H126" s="44" t="s">
        <v>630</v>
      </c>
      <c r="I126" s="44" t="s">
        <v>631</v>
      </c>
      <c r="J126" s="44" t="s">
        <v>126</v>
      </c>
      <c r="K126" s="46" t="s">
        <v>1203</v>
      </c>
      <c r="L126" s="44"/>
      <c r="M126" s="44" t="s">
        <v>204</v>
      </c>
      <c r="N126" s="44" t="s">
        <v>632</v>
      </c>
      <c r="O126" s="44">
        <v>0</v>
      </c>
      <c r="P126" s="44">
        <v>0</v>
      </c>
      <c r="Q126" s="44" t="s">
        <v>126</v>
      </c>
      <c r="R126" s="44" t="s">
        <v>126</v>
      </c>
      <c r="S126" s="44" t="s">
        <v>201</v>
      </c>
      <c r="T126" s="47"/>
      <c r="U126" s="48" t="s">
        <v>1713</v>
      </c>
      <c r="V126" s="49">
        <v>382</v>
      </c>
      <c r="W126" s="49">
        <v>397</v>
      </c>
      <c r="X126" s="49">
        <v>250</v>
      </c>
      <c r="Y126" s="49" t="s">
        <v>1889</v>
      </c>
      <c r="Z126" s="48" t="s">
        <v>1884</v>
      </c>
      <c r="AA126" s="48" t="s">
        <v>633</v>
      </c>
      <c r="AB126" s="48" t="s">
        <v>634</v>
      </c>
      <c r="AC126" s="48" t="s">
        <v>635</v>
      </c>
      <c r="AD126" s="48" t="s">
        <v>126</v>
      </c>
      <c r="AE126" s="50" t="s">
        <v>1203</v>
      </c>
      <c r="AF126" s="48"/>
      <c r="AG126" s="48" t="s">
        <v>204</v>
      </c>
      <c r="AH126" s="48" t="s">
        <v>2335</v>
      </c>
      <c r="AI126" s="48">
        <v>0</v>
      </c>
      <c r="AJ126" s="48"/>
      <c r="AK126" s="48" t="s">
        <v>126</v>
      </c>
      <c r="AL126" s="48" t="s">
        <v>126</v>
      </c>
      <c r="AM126" s="51" t="s">
        <v>201</v>
      </c>
    </row>
    <row r="127" spans="1:39" ht="15" customHeight="1" x14ac:dyDescent="0.25">
      <c r="A127" s="44" t="s">
        <v>1207</v>
      </c>
      <c r="B127" s="45">
        <v>126</v>
      </c>
      <c r="C127" s="45">
        <v>400</v>
      </c>
      <c r="D127" s="45">
        <v>251</v>
      </c>
      <c r="E127" s="45" t="s">
        <v>1470</v>
      </c>
      <c r="F127" s="44" t="s">
        <v>1466</v>
      </c>
      <c r="G127" s="44" t="s">
        <v>1467</v>
      </c>
      <c r="H127" s="44" t="s">
        <v>636</v>
      </c>
      <c r="I127" s="44" t="s">
        <v>637</v>
      </c>
      <c r="J127" s="44" t="s">
        <v>226</v>
      </c>
      <c r="K127" s="46" t="s">
        <v>1203</v>
      </c>
      <c r="L127" s="44"/>
      <c r="M127" s="44" t="s">
        <v>56</v>
      </c>
      <c r="N127" s="44" t="s">
        <v>563</v>
      </c>
      <c r="O127" s="44">
        <v>0</v>
      </c>
      <c r="P127" s="44">
        <v>0</v>
      </c>
      <c r="Q127" s="44" t="s">
        <v>226</v>
      </c>
      <c r="R127" s="44" t="s">
        <v>226</v>
      </c>
      <c r="S127" s="44" t="s">
        <v>201</v>
      </c>
      <c r="T127" s="47"/>
      <c r="U127" s="48" t="s">
        <v>1713</v>
      </c>
      <c r="V127" s="49">
        <v>383</v>
      </c>
      <c r="W127" s="49">
        <v>399</v>
      </c>
      <c r="X127" s="49">
        <v>252</v>
      </c>
      <c r="Y127" s="49" t="s">
        <v>1916</v>
      </c>
      <c r="Z127" s="48" t="s">
        <v>1887</v>
      </c>
      <c r="AA127" s="48" t="s">
        <v>638</v>
      </c>
      <c r="AB127" s="48" t="s">
        <v>639</v>
      </c>
      <c r="AC127" s="48" t="s">
        <v>640</v>
      </c>
      <c r="AD127" s="48" t="s">
        <v>226</v>
      </c>
      <c r="AE127" s="50" t="s">
        <v>1203</v>
      </c>
      <c r="AF127" s="48"/>
      <c r="AG127" s="48" t="s">
        <v>56</v>
      </c>
      <c r="AH127" s="48" t="s">
        <v>2336</v>
      </c>
      <c r="AI127" s="48">
        <v>0</v>
      </c>
      <c r="AJ127" s="48"/>
      <c r="AK127" s="48" t="s">
        <v>226</v>
      </c>
      <c r="AL127" s="48" t="s">
        <v>226</v>
      </c>
      <c r="AM127" s="51" t="s">
        <v>201</v>
      </c>
    </row>
    <row r="128" spans="1:39" ht="15" customHeight="1" x14ac:dyDescent="0.25">
      <c r="A128" s="44" t="s">
        <v>1207</v>
      </c>
      <c r="B128" s="45">
        <v>127</v>
      </c>
      <c r="C128" s="45">
        <v>402</v>
      </c>
      <c r="D128" s="45">
        <v>253</v>
      </c>
      <c r="E128" s="45" t="s">
        <v>1472</v>
      </c>
      <c r="F128" s="44" t="s">
        <v>1466</v>
      </c>
      <c r="G128" s="44" t="s">
        <v>1469</v>
      </c>
      <c r="H128" s="44" t="s">
        <v>641</v>
      </c>
      <c r="I128" s="44" t="s">
        <v>2094</v>
      </c>
      <c r="J128" s="44" t="s">
        <v>126</v>
      </c>
      <c r="K128" s="46" t="s">
        <v>1203</v>
      </c>
      <c r="L128" s="44"/>
      <c r="M128" s="44" t="s">
        <v>56</v>
      </c>
      <c r="N128" s="44" t="s">
        <v>632</v>
      </c>
      <c r="O128" s="44" t="s">
        <v>2095</v>
      </c>
      <c r="P128" s="44">
        <v>0</v>
      </c>
      <c r="Q128" s="44" t="s">
        <v>126</v>
      </c>
      <c r="R128" s="44" t="s">
        <v>126</v>
      </c>
      <c r="S128" s="44" t="s">
        <v>201</v>
      </c>
      <c r="T128" s="47"/>
      <c r="U128" s="48" t="s">
        <v>1713</v>
      </c>
      <c r="V128" s="49">
        <v>384</v>
      </c>
      <c r="W128" s="49">
        <v>401</v>
      </c>
      <c r="X128" s="49">
        <v>254</v>
      </c>
      <c r="Y128" s="49" t="s">
        <v>1930</v>
      </c>
      <c r="Z128" s="48" t="s">
        <v>1887</v>
      </c>
      <c r="AA128" s="48" t="s">
        <v>642</v>
      </c>
      <c r="AB128" s="48" t="s">
        <v>2337</v>
      </c>
      <c r="AC128" s="48" t="s">
        <v>643</v>
      </c>
      <c r="AD128" s="48" t="s">
        <v>44</v>
      </c>
      <c r="AE128" s="50" t="s">
        <v>1203</v>
      </c>
      <c r="AF128" s="48"/>
      <c r="AG128" s="48" t="s">
        <v>56</v>
      </c>
      <c r="AH128" s="48" t="s">
        <v>2335</v>
      </c>
      <c r="AI128" s="48" t="s">
        <v>2338</v>
      </c>
      <c r="AJ128" s="48"/>
      <c r="AK128" s="48" t="s">
        <v>44</v>
      </c>
      <c r="AL128" s="48" t="s">
        <v>44</v>
      </c>
      <c r="AM128" s="51" t="s">
        <v>201</v>
      </c>
    </row>
    <row r="129" spans="1:39" ht="15" customHeight="1" x14ac:dyDescent="0.25">
      <c r="A129" s="44" t="s">
        <v>1207</v>
      </c>
      <c r="B129" s="45">
        <v>128</v>
      </c>
      <c r="C129" s="45">
        <v>404</v>
      </c>
      <c r="D129" s="45">
        <v>255</v>
      </c>
      <c r="E129" s="45" t="s">
        <v>1475</v>
      </c>
      <c r="F129" s="44" t="s">
        <v>1466</v>
      </c>
      <c r="G129" s="44" t="s">
        <v>1471</v>
      </c>
      <c r="H129" s="44" t="s">
        <v>644</v>
      </c>
      <c r="I129" s="44" t="s">
        <v>645</v>
      </c>
      <c r="J129" s="44" t="s">
        <v>126</v>
      </c>
      <c r="K129" s="46" t="s">
        <v>1203</v>
      </c>
      <c r="L129" s="44"/>
      <c r="M129" s="44" t="s">
        <v>56</v>
      </c>
      <c r="N129" s="44" t="s">
        <v>646</v>
      </c>
      <c r="O129" s="44">
        <v>0</v>
      </c>
      <c r="P129" s="44">
        <v>0</v>
      </c>
      <c r="Q129" s="44" t="s">
        <v>126</v>
      </c>
      <c r="R129" s="44" t="s">
        <v>126</v>
      </c>
      <c r="S129" s="44" t="s">
        <v>201</v>
      </c>
      <c r="T129" s="47"/>
      <c r="U129" s="48" t="s">
        <v>1713</v>
      </c>
      <c r="V129" s="49">
        <v>385</v>
      </c>
      <c r="W129" s="49">
        <v>403</v>
      </c>
      <c r="X129" s="49">
        <v>256</v>
      </c>
      <c r="Y129" s="49" t="s">
        <v>1931</v>
      </c>
      <c r="Z129" s="48" t="s">
        <v>1887</v>
      </c>
      <c r="AA129" s="48" t="s">
        <v>647</v>
      </c>
      <c r="AB129" s="48" t="s">
        <v>648</v>
      </c>
      <c r="AC129" s="48" t="s">
        <v>649</v>
      </c>
      <c r="AD129" s="48" t="s">
        <v>126</v>
      </c>
      <c r="AE129" s="50" t="s">
        <v>1203</v>
      </c>
      <c r="AF129" s="48"/>
      <c r="AG129" s="48" t="s">
        <v>56</v>
      </c>
      <c r="AH129" s="48" t="s">
        <v>2339</v>
      </c>
      <c r="AI129" s="48">
        <v>0</v>
      </c>
      <c r="AJ129" s="48"/>
      <c r="AK129" s="48" t="s">
        <v>126</v>
      </c>
      <c r="AL129" s="48" t="s">
        <v>126</v>
      </c>
      <c r="AM129" s="51" t="s">
        <v>201</v>
      </c>
    </row>
    <row r="130" spans="1:39" ht="15" customHeight="1" x14ac:dyDescent="0.25">
      <c r="A130" s="44" t="s">
        <v>1207</v>
      </c>
      <c r="B130" s="45">
        <v>129</v>
      </c>
      <c r="C130" s="45">
        <v>194</v>
      </c>
      <c r="D130" s="45">
        <v>257</v>
      </c>
      <c r="E130" s="45" t="s">
        <v>1477</v>
      </c>
      <c r="F130" s="44" t="s">
        <v>1473</v>
      </c>
      <c r="G130" s="44" t="s">
        <v>1474</v>
      </c>
      <c r="H130" s="44" t="s">
        <v>650</v>
      </c>
      <c r="I130" s="44" t="s">
        <v>651</v>
      </c>
      <c r="J130" s="44" t="s">
        <v>44</v>
      </c>
      <c r="K130" s="46" t="s">
        <v>1203</v>
      </c>
      <c r="L130" s="44"/>
      <c r="M130" s="44" t="s">
        <v>56</v>
      </c>
      <c r="N130" s="44" t="s">
        <v>652</v>
      </c>
      <c r="O130" s="44" t="s">
        <v>51</v>
      </c>
      <c r="P130" s="44" t="s">
        <v>51</v>
      </c>
      <c r="Q130" s="44" t="s">
        <v>44</v>
      </c>
      <c r="R130" s="44" t="s">
        <v>44</v>
      </c>
      <c r="S130" s="44" t="s">
        <v>201</v>
      </c>
      <c r="T130" s="47"/>
      <c r="U130" s="48" t="s">
        <v>1713</v>
      </c>
      <c r="V130" s="49">
        <v>386</v>
      </c>
      <c r="W130" s="49">
        <v>193</v>
      </c>
      <c r="X130" s="49">
        <v>258</v>
      </c>
      <c r="Y130" s="49" t="s">
        <v>1893</v>
      </c>
      <c r="Z130" s="48" t="s">
        <v>1891</v>
      </c>
      <c r="AA130" s="48" t="s">
        <v>653</v>
      </c>
      <c r="AB130" s="48" t="s">
        <v>2340</v>
      </c>
      <c r="AC130" s="48" t="s">
        <v>2341</v>
      </c>
      <c r="AD130" s="48" t="s">
        <v>686</v>
      </c>
      <c r="AE130" s="50" t="s">
        <v>1203</v>
      </c>
      <c r="AF130" s="48"/>
      <c r="AG130" s="48" t="s">
        <v>56</v>
      </c>
      <c r="AH130" s="48" t="s">
        <v>2342</v>
      </c>
      <c r="AI130" s="48">
        <v>0</v>
      </c>
      <c r="AJ130" s="48"/>
      <c r="AK130" s="48" t="s">
        <v>126</v>
      </c>
      <c r="AL130" s="48" t="s">
        <v>686</v>
      </c>
      <c r="AM130" s="51" t="s">
        <v>201</v>
      </c>
    </row>
    <row r="131" spans="1:39" ht="15" customHeight="1" x14ac:dyDescent="0.25">
      <c r="A131" s="44" t="s">
        <v>1207</v>
      </c>
      <c r="B131" s="45">
        <v>130</v>
      </c>
      <c r="C131" s="45">
        <v>196</v>
      </c>
      <c r="D131" s="45">
        <v>259</v>
      </c>
      <c r="E131" s="45" t="s">
        <v>1479</v>
      </c>
      <c r="F131" s="44" t="s">
        <v>1473</v>
      </c>
      <c r="G131" s="44" t="s">
        <v>1476</v>
      </c>
      <c r="H131" s="44" t="s">
        <v>2501</v>
      </c>
      <c r="I131" s="44" t="s">
        <v>654</v>
      </c>
      <c r="J131" s="44" t="s">
        <v>126</v>
      </c>
      <c r="K131" s="46" t="s">
        <v>1203</v>
      </c>
      <c r="L131" s="44"/>
      <c r="M131" s="44" t="s">
        <v>56</v>
      </c>
      <c r="N131" s="44" t="s">
        <v>563</v>
      </c>
      <c r="O131" s="44" t="s">
        <v>655</v>
      </c>
      <c r="P131" s="44">
        <v>0</v>
      </c>
      <c r="Q131" s="44" t="s">
        <v>126</v>
      </c>
      <c r="R131" s="44" t="s">
        <v>126</v>
      </c>
      <c r="S131" s="44" t="s">
        <v>201</v>
      </c>
      <c r="T131" s="47"/>
      <c r="U131" s="48" t="s">
        <v>1713</v>
      </c>
      <c r="V131" s="49">
        <v>387</v>
      </c>
      <c r="W131" s="49">
        <v>195</v>
      </c>
      <c r="X131" s="49">
        <v>260</v>
      </c>
      <c r="Y131" s="49" t="s">
        <v>1894</v>
      </c>
      <c r="Z131" s="48" t="s">
        <v>1891</v>
      </c>
      <c r="AA131" s="48" t="s">
        <v>653</v>
      </c>
      <c r="AB131" s="48" t="s">
        <v>2340</v>
      </c>
      <c r="AC131" s="48" t="s">
        <v>2341</v>
      </c>
      <c r="AD131" s="48" t="s">
        <v>60</v>
      </c>
      <c r="AE131" s="50" t="s">
        <v>61</v>
      </c>
      <c r="AF131" s="48"/>
      <c r="AG131" s="48" t="s">
        <v>56</v>
      </c>
      <c r="AH131" s="48" t="s">
        <v>2342</v>
      </c>
      <c r="AI131" s="48">
        <v>0</v>
      </c>
      <c r="AJ131" s="48"/>
      <c r="AK131" s="48" t="s">
        <v>60</v>
      </c>
      <c r="AL131" s="48" t="s">
        <v>60</v>
      </c>
      <c r="AM131" s="51" t="s">
        <v>60</v>
      </c>
    </row>
    <row r="132" spans="1:39" ht="15" customHeight="1" x14ac:dyDescent="0.25">
      <c r="A132" s="44" t="s">
        <v>1207</v>
      </c>
      <c r="B132" s="45">
        <v>131</v>
      </c>
      <c r="C132" s="45">
        <v>198</v>
      </c>
      <c r="D132" s="45">
        <v>261</v>
      </c>
      <c r="E132" s="45" t="s">
        <v>1481</v>
      </c>
      <c r="F132" s="44" t="s">
        <v>1473</v>
      </c>
      <c r="G132" s="44" t="s">
        <v>1478</v>
      </c>
      <c r="H132" s="44" t="s">
        <v>2488</v>
      </c>
      <c r="I132" s="44" t="s">
        <v>656</v>
      </c>
      <c r="J132" s="44" t="s">
        <v>126</v>
      </c>
      <c r="K132" s="46" t="s">
        <v>1203</v>
      </c>
      <c r="L132" s="44"/>
      <c r="M132" s="44" t="s">
        <v>56</v>
      </c>
      <c r="N132" s="44" t="s">
        <v>563</v>
      </c>
      <c r="O132" s="44" t="s">
        <v>657</v>
      </c>
      <c r="P132" s="44">
        <v>0</v>
      </c>
      <c r="Q132" s="44" t="s">
        <v>126</v>
      </c>
      <c r="R132" s="44" t="s">
        <v>126</v>
      </c>
      <c r="S132" s="44" t="s">
        <v>201</v>
      </c>
      <c r="T132" s="47"/>
      <c r="U132" s="48" t="s">
        <v>1713</v>
      </c>
      <c r="V132" s="49">
        <v>388</v>
      </c>
      <c r="W132" s="49">
        <v>197</v>
      </c>
      <c r="X132" s="49">
        <v>262</v>
      </c>
      <c r="Y132" s="49" t="s">
        <v>1895</v>
      </c>
      <c r="Z132" s="48" t="s">
        <v>1891</v>
      </c>
      <c r="AA132" s="48" t="s">
        <v>658</v>
      </c>
      <c r="AB132" s="48" t="s">
        <v>2489</v>
      </c>
      <c r="AC132" s="48" t="s">
        <v>659</v>
      </c>
      <c r="AD132" s="48" t="s">
        <v>126</v>
      </c>
      <c r="AE132" s="50" t="s">
        <v>1203</v>
      </c>
      <c r="AF132" s="48"/>
      <c r="AG132" s="48" t="s">
        <v>56</v>
      </c>
      <c r="AH132" s="48" t="s">
        <v>2323</v>
      </c>
      <c r="AI132" s="48">
        <v>0</v>
      </c>
      <c r="AJ132" s="48"/>
      <c r="AK132" s="48" t="s">
        <v>126</v>
      </c>
      <c r="AL132" s="48" t="s">
        <v>126</v>
      </c>
      <c r="AM132" s="51" t="s">
        <v>201</v>
      </c>
    </row>
    <row r="133" spans="1:39" ht="15" customHeight="1" x14ac:dyDescent="0.25">
      <c r="A133" s="44" t="s">
        <v>1207</v>
      </c>
      <c r="B133" s="45">
        <v>132</v>
      </c>
      <c r="C133" s="45">
        <v>200</v>
      </c>
      <c r="D133" s="45">
        <v>263</v>
      </c>
      <c r="E133" s="45" t="s">
        <v>1483</v>
      </c>
      <c r="F133" s="44" t="s">
        <v>1473</v>
      </c>
      <c r="G133" s="44" t="s">
        <v>1480</v>
      </c>
      <c r="H133" s="44" t="s">
        <v>2500</v>
      </c>
      <c r="I133" s="44" t="s">
        <v>660</v>
      </c>
      <c r="J133" s="44" t="s">
        <v>126</v>
      </c>
      <c r="K133" s="46" t="s">
        <v>1203</v>
      </c>
      <c r="L133" s="44"/>
      <c r="M133" s="44" t="s">
        <v>56</v>
      </c>
      <c r="N133" s="44" t="s">
        <v>563</v>
      </c>
      <c r="O133" s="44" t="s">
        <v>661</v>
      </c>
      <c r="P133" s="44">
        <v>0</v>
      </c>
      <c r="Q133" s="44" t="s">
        <v>126</v>
      </c>
      <c r="R133" s="44" t="s">
        <v>126</v>
      </c>
      <c r="S133" s="44" t="s">
        <v>201</v>
      </c>
      <c r="T133" s="47"/>
      <c r="U133" s="48" t="s">
        <v>1713</v>
      </c>
      <c r="V133" s="49">
        <v>389</v>
      </c>
      <c r="W133" s="49">
        <v>199</v>
      </c>
      <c r="X133" s="49">
        <v>264</v>
      </c>
      <c r="Y133" s="49" t="s">
        <v>1896</v>
      </c>
      <c r="Z133" s="48" t="s">
        <v>1891</v>
      </c>
      <c r="AA133" s="48" t="s">
        <v>662</v>
      </c>
      <c r="AB133" s="48" t="s">
        <v>2490</v>
      </c>
      <c r="AC133" s="48" t="s">
        <v>663</v>
      </c>
      <c r="AD133" s="48" t="s">
        <v>126</v>
      </c>
      <c r="AE133" s="50" t="s">
        <v>1203</v>
      </c>
      <c r="AF133" s="48"/>
      <c r="AG133" s="48" t="s">
        <v>56</v>
      </c>
      <c r="AH133" s="48" t="s">
        <v>2323</v>
      </c>
      <c r="AI133" s="48">
        <v>0</v>
      </c>
      <c r="AJ133" s="48"/>
      <c r="AK133" s="48" t="s">
        <v>126</v>
      </c>
      <c r="AL133" s="48" t="s">
        <v>126</v>
      </c>
      <c r="AM133" s="51" t="s">
        <v>201</v>
      </c>
    </row>
    <row r="134" spans="1:39" ht="15" customHeight="1" x14ac:dyDescent="0.25">
      <c r="A134" s="44" t="s">
        <v>1207</v>
      </c>
      <c r="B134" s="45">
        <v>133</v>
      </c>
      <c r="C134" s="45">
        <v>202</v>
      </c>
      <c r="D134" s="45">
        <v>265</v>
      </c>
      <c r="E134" s="45" t="s">
        <v>1484</v>
      </c>
      <c r="F134" s="44" t="s">
        <v>1473</v>
      </c>
      <c r="G134" s="44" t="s">
        <v>1482</v>
      </c>
      <c r="H134" s="44" t="s">
        <v>2502</v>
      </c>
      <c r="I134" s="44" t="s">
        <v>664</v>
      </c>
      <c r="J134" s="44" t="s">
        <v>126</v>
      </c>
      <c r="K134" s="46" t="s">
        <v>1203</v>
      </c>
      <c r="L134" s="44"/>
      <c r="M134" s="44" t="s">
        <v>204</v>
      </c>
      <c r="N134" s="44" t="s">
        <v>665</v>
      </c>
      <c r="O134" s="44" t="s">
        <v>666</v>
      </c>
      <c r="P134" s="44">
        <v>0</v>
      </c>
      <c r="Q134" s="44" t="s">
        <v>126</v>
      </c>
      <c r="R134" s="44" t="s">
        <v>126</v>
      </c>
      <c r="S134" s="44" t="s">
        <v>60</v>
      </c>
      <c r="T134" s="47"/>
      <c r="U134" s="48" t="s">
        <v>1713</v>
      </c>
      <c r="V134" s="49">
        <v>390</v>
      </c>
      <c r="W134" s="49">
        <v>201</v>
      </c>
      <c r="X134" s="49">
        <v>266</v>
      </c>
      <c r="Y134" s="49" t="s">
        <v>1897</v>
      </c>
      <c r="Z134" s="48" t="s">
        <v>1891</v>
      </c>
      <c r="AA134" s="48" t="s">
        <v>667</v>
      </c>
      <c r="AB134" s="48" t="s">
        <v>2491</v>
      </c>
      <c r="AC134" s="48" t="s">
        <v>668</v>
      </c>
      <c r="AD134" s="48" t="s">
        <v>126</v>
      </c>
      <c r="AE134" s="50" t="s">
        <v>1203</v>
      </c>
      <c r="AF134" s="48"/>
      <c r="AG134" s="48" t="s">
        <v>204</v>
      </c>
      <c r="AH134" s="48" t="s">
        <v>2343</v>
      </c>
      <c r="AI134" s="48">
        <v>0</v>
      </c>
      <c r="AJ134" s="48"/>
      <c r="AK134" s="48" t="s">
        <v>126</v>
      </c>
      <c r="AL134" s="48" t="s">
        <v>126</v>
      </c>
      <c r="AM134" s="51" t="s">
        <v>201</v>
      </c>
    </row>
    <row r="135" spans="1:39" ht="15" customHeight="1" x14ac:dyDescent="0.25">
      <c r="A135" s="44" t="s">
        <v>1207</v>
      </c>
      <c r="B135" s="45">
        <v>134</v>
      </c>
      <c r="C135" s="45">
        <v>204</v>
      </c>
      <c r="D135" s="45">
        <v>267</v>
      </c>
      <c r="E135" s="45" t="s">
        <v>1486</v>
      </c>
      <c r="F135" s="44" t="s">
        <v>1473</v>
      </c>
      <c r="G135" s="44" t="s">
        <v>1482</v>
      </c>
      <c r="H135" s="44" t="s">
        <v>2510</v>
      </c>
      <c r="I135" s="44" t="s">
        <v>2510</v>
      </c>
      <c r="J135" s="44" t="s">
        <v>78</v>
      </c>
      <c r="K135" s="46" t="s">
        <v>61</v>
      </c>
      <c r="L135" s="44"/>
      <c r="M135" s="44" t="s">
        <v>204</v>
      </c>
      <c r="N135" s="44" t="s">
        <v>665</v>
      </c>
      <c r="O135" s="44" t="s">
        <v>666</v>
      </c>
      <c r="P135" s="44">
        <v>0</v>
      </c>
      <c r="Q135" s="44" t="s">
        <v>78</v>
      </c>
      <c r="R135" s="52" t="s">
        <v>78</v>
      </c>
      <c r="S135" s="44" t="s">
        <v>60</v>
      </c>
      <c r="T135" s="47"/>
      <c r="U135" s="48" t="s">
        <v>1713</v>
      </c>
      <c r="V135" s="49">
        <v>391</v>
      </c>
      <c r="W135" s="49">
        <v>203</v>
      </c>
      <c r="X135" s="49">
        <v>268</v>
      </c>
      <c r="Y135" s="49" t="s">
        <v>1899</v>
      </c>
      <c r="Z135" s="48" t="s">
        <v>1891</v>
      </c>
      <c r="AA135" s="48" t="s">
        <v>669</v>
      </c>
      <c r="AB135" s="48" t="s">
        <v>2492</v>
      </c>
      <c r="AC135" s="48" t="s">
        <v>670</v>
      </c>
      <c r="AD135" s="48" t="s">
        <v>126</v>
      </c>
      <c r="AE135" s="50" t="s">
        <v>1203</v>
      </c>
      <c r="AF135" s="48"/>
      <c r="AG135" s="48" t="s">
        <v>56</v>
      </c>
      <c r="AH135" s="48" t="s">
        <v>2323</v>
      </c>
      <c r="AI135" s="48">
        <v>0</v>
      </c>
      <c r="AJ135" s="48"/>
      <c r="AK135" s="48" t="s">
        <v>126</v>
      </c>
      <c r="AL135" s="48" t="s">
        <v>126</v>
      </c>
      <c r="AM135" s="48" t="s">
        <v>60</v>
      </c>
    </row>
    <row r="136" spans="1:39" ht="15" customHeight="1" x14ac:dyDescent="0.25">
      <c r="A136" s="44" t="s">
        <v>1207</v>
      </c>
      <c r="B136" s="45">
        <v>135</v>
      </c>
      <c r="C136" s="45">
        <v>206</v>
      </c>
      <c r="D136" s="45">
        <v>269</v>
      </c>
      <c r="E136" s="45" t="s">
        <v>1488</v>
      </c>
      <c r="F136" s="44" t="s">
        <v>1473</v>
      </c>
      <c r="G136" s="44" t="s">
        <v>1485</v>
      </c>
      <c r="H136" s="44" t="s">
        <v>2509</v>
      </c>
      <c r="I136" s="44" t="s">
        <v>671</v>
      </c>
      <c r="J136" s="44" t="s">
        <v>126</v>
      </c>
      <c r="K136" s="46" t="s">
        <v>1203</v>
      </c>
      <c r="L136" s="44"/>
      <c r="M136" s="44" t="s">
        <v>56</v>
      </c>
      <c r="N136" s="44" t="s">
        <v>563</v>
      </c>
      <c r="O136" s="44" t="s">
        <v>672</v>
      </c>
      <c r="P136" s="44">
        <v>0</v>
      </c>
      <c r="Q136" s="44" t="s">
        <v>126</v>
      </c>
      <c r="R136" s="44" t="s">
        <v>126</v>
      </c>
      <c r="S136" s="44" t="s">
        <v>60</v>
      </c>
      <c r="T136" s="47"/>
      <c r="U136" s="48" t="s">
        <v>1713</v>
      </c>
      <c r="V136" s="49">
        <v>392</v>
      </c>
      <c r="W136" s="49">
        <v>205</v>
      </c>
      <c r="X136" s="49">
        <v>270</v>
      </c>
      <c r="Y136" s="49" t="s">
        <v>1903</v>
      </c>
      <c r="Z136" s="48" t="s">
        <v>1891</v>
      </c>
      <c r="AA136" s="48" t="s">
        <v>673</v>
      </c>
      <c r="AB136" s="48" t="s">
        <v>2493</v>
      </c>
      <c r="AC136" s="48" t="s">
        <v>674</v>
      </c>
      <c r="AD136" s="48" t="s">
        <v>126</v>
      </c>
      <c r="AE136" s="50" t="s">
        <v>1203</v>
      </c>
      <c r="AF136" s="48"/>
      <c r="AG136" s="48" t="s">
        <v>56</v>
      </c>
      <c r="AH136" s="48" t="s">
        <v>2323</v>
      </c>
      <c r="AI136" s="48">
        <v>0</v>
      </c>
      <c r="AJ136" s="48"/>
      <c r="AK136" s="48" t="s">
        <v>126</v>
      </c>
      <c r="AL136" s="48" t="s">
        <v>126</v>
      </c>
      <c r="AM136" s="48" t="s">
        <v>60</v>
      </c>
    </row>
    <row r="137" spans="1:39" ht="15" customHeight="1" x14ac:dyDescent="0.25">
      <c r="A137" s="44" t="s">
        <v>1207</v>
      </c>
      <c r="B137" s="45">
        <v>136</v>
      </c>
      <c r="C137" s="45">
        <v>192</v>
      </c>
      <c r="D137" s="45">
        <v>271</v>
      </c>
      <c r="E137" s="45" t="s">
        <v>1491</v>
      </c>
      <c r="F137" s="44" t="s">
        <v>1473</v>
      </c>
      <c r="G137" s="44" t="s">
        <v>1487</v>
      </c>
      <c r="H137" s="44" t="s">
        <v>675</v>
      </c>
      <c r="I137" s="44" t="s">
        <v>2096</v>
      </c>
      <c r="J137" s="44" t="s">
        <v>226</v>
      </c>
      <c r="K137" s="46" t="s">
        <v>1203</v>
      </c>
      <c r="L137" s="44"/>
      <c r="M137" s="44" t="s">
        <v>204</v>
      </c>
      <c r="N137" s="44" t="s">
        <v>2097</v>
      </c>
      <c r="O137" s="44">
        <v>0</v>
      </c>
      <c r="P137" s="44">
        <v>0</v>
      </c>
      <c r="Q137" s="44" t="s">
        <v>226</v>
      </c>
      <c r="R137" s="44" t="s">
        <v>226</v>
      </c>
      <c r="S137" s="44" t="s">
        <v>60</v>
      </c>
      <c r="T137" s="47"/>
      <c r="U137" s="48" t="s">
        <v>1713</v>
      </c>
      <c r="V137" s="49">
        <v>393</v>
      </c>
      <c r="W137" s="49">
        <v>191</v>
      </c>
      <c r="X137" s="49">
        <v>272</v>
      </c>
      <c r="Y137" s="49" t="s">
        <v>1892</v>
      </c>
      <c r="Z137" s="48" t="s">
        <v>1891</v>
      </c>
      <c r="AA137" s="53" t="s">
        <v>2558</v>
      </c>
      <c r="AB137" s="48" t="s">
        <v>77</v>
      </c>
      <c r="AC137" s="48" t="s">
        <v>77</v>
      </c>
      <c r="AD137" s="48" t="s">
        <v>78</v>
      </c>
      <c r="AE137" s="50" t="s">
        <v>61</v>
      </c>
      <c r="AF137" s="48"/>
      <c r="AG137" s="48"/>
      <c r="AH137" s="48"/>
      <c r="AI137" s="48"/>
      <c r="AJ137" s="48"/>
      <c r="AK137" s="48" t="s">
        <v>78</v>
      </c>
      <c r="AL137" s="48" t="s">
        <v>78</v>
      </c>
      <c r="AM137" s="48"/>
    </row>
    <row r="138" spans="1:39" ht="15" customHeight="1" x14ac:dyDescent="0.25">
      <c r="A138" s="44" t="s">
        <v>1207</v>
      </c>
      <c r="B138" s="45">
        <v>137</v>
      </c>
      <c r="C138" s="45">
        <v>208</v>
      </c>
      <c r="D138" s="45">
        <v>273</v>
      </c>
      <c r="E138" s="45" t="s">
        <v>1492</v>
      </c>
      <c r="F138" s="44" t="s">
        <v>1489</v>
      </c>
      <c r="G138" s="44" t="s">
        <v>1490</v>
      </c>
      <c r="H138" s="44" t="s">
        <v>676</v>
      </c>
      <c r="I138" s="44" t="s">
        <v>677</v>
      </c>
      <c r="J138" s="44" t="s">
        <v>55</v>
      </c>
      <c r="K138" s="46" t="s">
        <v>1203</v>
      </c>
      <c r="L138" s="44"/>
      <c r="M138" s="44" t="s">
        <v>229</v>
      </c>
      <c r="N138" s="44" t="s">
        <v>230</v>
      </c>
      <c r="O138" s="44" t="s">
        <v>51</v>
      </c>
      <c r="P138" s="44" t="s">
        <v>51</v>
      </c>
      <c r="Q138" s="44" t="s">
        <v>44</v>
      </c>
      <c r="R138" s="44" t="s">
        <v>55</v>
      </c>
      <c r="S138" s="44" t="s">
        <v>60</v>
      </c>
      <c r="T138" s="47"/>
      <c r="U138" s="48" t="s">
        <v>1713</v>
      </c>
      <c r="V138" s="49">
        <v>394</v>
      </c>
      <c r="W138" s="49">
        <v>207</v>
      </c>
      <c r="X138" s="49">
        <v>274</v>
      </c>
      <c r="Y138" s="49" t="s">
        <v>1904</v>
      </c>
      <c r="Z138" s="48" t="s">
        <v>1737</v>
      </c>
      <c r="AA138" s="48" t="s">
        <v>678</v>
      </c>
      <c r="AB138" s="48" t="s">
        <v>2494</v>
      </c>
      <c r="AC138" s="48" t="s">
        <v>2344</v>
      </c>
      <c r="AD138" s="48" t="s">
        <v>126</v>
      </c>
      <c r="AE138" s="50" t="s">
        <v>1203</v>
      </c>
      <c r="AF138" s="48"/>
      <c r="AG138" s="48" t="s">
        <v>229</v>
      </c>
      <c r="AH138" s="48" t="s">
        <v>2210</v>
      </c>
      <c r="AI138" s="48">
        <v>0</v>
      </c>
      <c r="AJ138" s="48"/>
      <c r="AK138" s="48" t="s">
        <v>126</v>
      </c>
      <c r="AL138" s="48" t="s">
        <v>126</v>
      </c>
      <c r="AM138" s="48" t="s">
        <v>60</v>
      </c>
    </row>
    <row r="139" spans="1:39" ht="15" customHeight="1" x14ac:dyDescent="0.25">
      <c r="A139" s="44" t="s">
        <v>1207</v>
      </c>
      <c r="B139" s="45">
        <v>138</v>
      </c>
      <c r="C139" s="45">
        <v>218</v>
      </c>
      <c r="D139" s="45">
        <v>275</v>
      </c>
      <c r="E139" s="45" t="s">
        <v>1493</v>
      </c>
      <c r="F139" s="44" t="s">
        <v>1489</v>
      </c>
      <c r="G139" s="44" t="s">
        <v>1490</v>
      </c>
      <c r="H139" s="44" t="s">
        <v>676</v>
      </c>
      <c r="I139" s="44" t="s">
        <v>677</v>
      </c>
      <c r="J139" s="44" t="s">
        <v>60</v>
      </c>
      <c r="K139" s="46" t="s">
        <v>61</v>
      </c>
      <c r="L139" s="44"/>
      <c r="M139" s="44" t="s">
        <v>229</v>
      </c>
      <c r="N139" s="44" t="s">
        <v>230</v>
      </c>
      <c r="O139" s="44" t="s">
        <v>51</v>
      </c>
      <c r="P139" s="44" t="s">
        <v>51</v>
      </c>
      <c r="Q139" s="44" t="s">
        <v>60</v>
      </c>
      <c r="R139" s="44" t="s">
        <v>60</v>
      </c>
      <c r="S139" s="44" t="s">
        <v>60</v>
      </c>
      <c r="T139" s="47"/>
      <c r="U139" s="48" t="s">
        <v>1713</v>
      </c>
      <c r="V139" s="49">
        <v>395</v>
      </c>
      <c r="W139" s="49">
        <v>217</v>
      </c>
      <c r="X139" s="49">
        <v>276</v>
      </c>
      <c r="Y139" s="49" t="s">
        <v>1736</v>
      </c>
      <c r="Z139" s="48" t="s">
        <v>1737</v>
      </c>
      <c r="AA139" s="48" t="s">
        <v>679</v>
      </c>
      <c r="AB139" s="48" t="s">
        <v>2495</v>
      </c>
      <c r="AC139" s="48" t="s">
        <v>680</v>
      </c>
      <c r="AD139" s="48" t="s">
        <v>55</v>
      </c>
      <c r="AE139" s="50" t="s">
        <v>1203</v>
      </c>
      <c r="AF139" s="48"/>
      <c r="AG139" s="48" t="s">
        <v>229</v>
      </c>
      <c r="AH139" s="48" t="s">
        <v>2210</v>
      </c>
      <c r="AI139" s="48">
        <v>0</v>
      </c>
      <c r="AJ139" s="48"/>
      <c r="AK139" s="48" t="s">
        <v>44</v>
      </c>
      <c r="AL139" s="48" t="s">
        <v>55</v>
      </c>
      <c r="AM139" s="51" t="s">
        <v>201</v>
      </c>
    </row>
    <row r="140" spans="1:39" ht="15" customHeight="1" x14ac:dyDescent="0.25">
      <c r="A140" s="44" t="s">
        <v>1207</v>
      </c>
      <c r="B140" s="45">
        <v>139</v>
      </c>
      <c r="C140" s="45">
        <v>228</v>
      </c>
      <c r="D140" s="45">
        <v>277</v>
      </c>
      <c r="E140" s="45" t="s">
        <v>1495</v>
      </c>
      <c r="F140" s="44" t="s">
        <v>1489</v>
      </c>
      <c r="G140" s="44" t="s">
        <v>1490</v>
      </c>
      <c r="H140" s="44" t="s">
        <v>676</v>
      </c>
      <c r="I140" s="44" t="s">
        <v>677</v>
      </c>
      <c r="J140" s="44" t="s">
        <v>60</v>
      </c>
      <c r="K140" s="46" t="s">
        <v>61</v>
      </c>
      <c r="L140" s="44"/>
      <c r="M140" s="44" t="s">
        <v>229</v>
      </c>
      <c r="N140" s="44" t="s">
        <v>230</v>
      </c>
      <c r="O140" s="44" t="s">
        <v>51</v>
      </c>
      <c r="P140" s="44" t="s">
        <v>51</v>
      </c>
      <c r="Q140" s="44" t="s">
        <v>60</v>
      </c>
      <c r="R140" s="44" t="s">
        <v>60</v>
      </c>
      <c r="S140" s="44" t="s">
        <v>60</v>
      </c>
      <c r="T140" s="47"/>
      <c r="U140" s="48" t="s">
        <v>1713</v>
      </c>
      <c r="V140" s="49">
        <v>396</v>
      </c>
      <c r="W140" s="49">
        <v>227</v>
      </c>
      <c r="X140" s="49">
        <v>278</v>
      </c>
      <c r="Y140" s="49" t="s">
        <v>1914</v>
      </c>
      <c r="Z140" s="48" t="s">
        <v>1902</v>
      </c>
      <c r="AA140" s="48" t="s">
        <v>681</v>
      </c>
      <c r="AB140" s="48" t="s">
        <v>682</v>
      </c>
      <c r="AC140" s="48" t="s">
        <v>683</v>
      </c>
      <c r="AD140" s="48" t="s">
        <v>686</v>
      </c>
      <c r="AE140" s="50" t="s">
        <v>1203</v>
      </c>
      <c r="AF140" s="48"/>
      <c r="AG140" s="48" t="s">
        <v>229</v>
      </c>
      <c r="AH140" s="48" t="s">
        <v>2345</v>
      </c>
      <c r="AI140" s="48">
        <v>0</v>
      </c>
      <c r="AJ140" s="48"/>
      <c r="AK140" s="48" t="s">
        <v>126</v>
      </c>
      <c r="AL140" s="48" t="s">
        <v>686</v>
      </c>
      <c r="AM140" s="48" t="s">
        <v>60</v>
      </c>
    </row>
    <row r="141" spans="1:39" ht="15" customHeight="1" x14ac:dyDescent="0.25">
      <c r="A141" s="44" t="s">
        <v>1207</v>
      </c>
      <c r="B141" s="45">
        <v>140</v>
      </c>
      <c r="C141" s="45">
        <v>210</v>
      </c>
      <c r="D141" s="45">
        <v>279</v>
      </c>
      <c r="E141" s="45" t="s">
        <v>1496</v>
      </c>
      <c r="F141" s="44" t="s">
        <v>1489</v>
      </c>
      <c r="G141" s="44" t="s">
        <v>1494</v>
      </c>
      <c r="H141" s="44" t="s">
        <v>684</v>
      </c>
      <c r="I141" s="44" t="s">
        <v>685</v>
      </c>
      <c r="J141" s="44" t="s">
        <v>686</v>
      </c>
      <c r="K141" s="46" t="s">
        <v>1203</v>
      </c>
      <c r="L141" s="44"/>
      <c r="M141" s="44" t="s">
        <v>229</v>
      </c>
      <c r="N141" s="44" t="s">
        <v>230</v>
      </c>
      <c r="O141" s="44">
        <v>0</v>
      </c>
      <c r="P141" s="44">
        <v>0</v>
      </c>
      <c r="Q141" s="44" t="s">
        <v>126</v>
      </c>
      <c r="R141" s="44" t="s">
        <v>686</v>
      </c>
      <c r="S141" s="44" t="s">
        <v>60</v>
      </c>
      <c r="T141" s="47"/>
      <c r="U141" s="48" t="s">
        <v>1713</v>
      </c>
      <c r="V141" s="49">
        <v>397</v>
      </c>
      <c r="W141" s="49">
        <v>209</v>
      </c>
      <c r="X141" s="49">
        <v>280</v>
      </c>
      <c r="Y141" s="49" t="s">
        <v>1905</v>
      </c>
      <c r="Z141" s="48" t="s">
        <v>1737</v>
      </c>
      <c r="AA141" s="48" t="s">
        <v>687</v>
      </c>
      <c r="AB141" s="48" t="s">
        <v>2496</v>
      </c>
      <c r="AC141" s="48" t="s">
        <v>688</v>
      </c>
      <c r="AD141" s="48" t="s">
        <v>686</v>
      </c>
      <c r="AE141" s="50" t="s">
        <v>1203</v>
      </c>
      <c r="AF141" s="48"/>
      <c r="AG141" s="48" t="s">
        <v>229</v>
      </c>
      <c r="AH141" s="48" t="s">
        <v>2210</v>
      </c>
      <c r="AI141" s="48">
        <v>0</v>
      </c>
      <c r="AJ141" s="48"/>
      <c r="AK141" s="48" t="s">
        <v>126</v>
      </c>
      <c r="AL141" s="48" t="s">
        <v>686</v>
      </c>
      <c r="AM141" s="48" t="s">
        <v>60</v>
      </c>
    </row>
    <row r="142" spans="1:39" ht="15" customHeight="1" x14ac:dyDescent="0.25">
      <c r="A142" s="44" t="s">
        <v>1207</v>
      </c>
      <c r="B142" s="45">
        <v>141</v>
      </c>
      <c r="C142" s="45">
        <v>212</v>
      </c>
      <c r="D142" s="45">
        <v>281</v>
      </c>
      <c r="E142" s="45" t="s">
        <v>1497</v>
      </c>
      <c r="F142" s="44" t="s">
        <v>1489</v>
      </c>
      <c r="G142" s="44" t="s">
        <v>1494</v>
      </c>
      <c r="H142" s="44" t="s">
        <v>684</v>
      </c>
      <c r="I142" s="44" t="s">
        <v>685</v>
      </c>
      <c r="J142" s="44" t="s">
        <v>60</v>
      </c>
      <c r="K142" s="46" t="s">
        <v>61</v>
      </c>
      <c r="L142" s="44"/>
      <c r="M142" s="44" t="s">
        <v>229</v>
      </c>
      <c r="N142" s="44" t="s">
        <v>230</v>
      </c>
      <c r="O142" s="44">
        <v>0</v>
      </c>
      <c r="P142" s="44">
        <v>0</v>
      </c>
      <c r="Q142" s="44" t="s">
        <v>60</v>
      </c>
      <c r="R142" s="44" t="s">
        <v>60</v>
      </c>
      <c r="S142" s="44" t="s">
        <v>60</v>
      </c>
      <c r="T142" s="47"/>
      <c r="U142" s="48" t="s">
        <v>1713</v>
      </c>
      <c r="V142" s="49">
        <v>398</v>
      </c>
      <c r="W142" s="49">
        <v>211</v>
      </c>
      <c r="X142" s="49">
        <v>282</v>
      </c>
      <c r="Y142" s="49" t="s">
        <v>1906</v>
      </c>
      <c r="Z142" s="48" t="s">
        <v>1737</v>
      </c>
      <c r="AA142" s="48" t="s">
        <v>689</v>
      </c>
      <c r="AB142" s="48" t="s">
        <v>2497</v>
      </c>
      <c r="AC142" s="48" t="s">
        <v>2346</v>
      </c>
      <c r="AD142" s="48" t="s">
        <v>686</v>
      </c>
      <c r="AE142" s="50" t="s">
        <v>1203</v>
      </c>
      <c r="AF142" s="48"/>
      <c r="AG142" s="48" t="s">
        <v>229</v>
      </c>
      <c r="AH142" s="48" t="s">
        <v>2210</v>
      </c>
      <c r="AI142" s="48">
        <v>0</v>
      </c>
      <c r="AJ142" s="48"/>
      <c r="AK142" s="48" t="s">
        <v>126</v>
      </c>
      <c r="AL142" s="48" t="s">
        <v>686</v>
      </c>
      <c r="AM142" s="48" t="s">
        <v>60</v>
      </c>
    </row>
    <row r="143" spans="1:39" ht="15" customHeight="1" x14ac:dyDescent="0.25">
      <c r="A143" s="44" t="s">
        <v>1207</v>
      </c>
      <c r="B143" s="45">
        <v>142</v>
      </c>
      <c r="C143" s="45">
        <v>214</v>
      </c>
      <c r="D143" s="45">
        <v>283</v>
      </c>
      <c r="E143" s="45" t="s">
        <v>1498</v>
      </c>
      <c r="F143" s="44" t="s">
        <v>1489</v>
      </c>
      <c r="G143" s="44" t="s">
        <v>1494</v>
      </c>
      <c r="H143" s="44" t="s">
        <v>684</v>
      </c>
      <c r="I143" s="44" t="s">
        <v>685</v>
      </c>
      <c r="J143" s="44" t="s">
        <v>60</v>
      </c>
      <c r="K143" s="46" t="s">
        <v>61</v>
      </c>
      <c r="L143" s="44"/>
      <c r="M143" s="44" t="s">
        <v>229</v>
      </c>
      <c r="N143" s="44" t="s">
        <v>230</v>
      </c>
      <c r="O143" s="44">
        <v>0</v>
      </c>
      <c r="P143" s="44">
        <v>0</v>
      </c>
      <c r="Q143" s="44" t="s">
        <v>60</v>
      </c>
      <c r="R143" s="44" t="s">
        <v>60</v>
      </c>
      <c r="S143" s="44" t="s">
        <v>60</v>
      </c>
      <c r="T143" s="47"/>
      <c r="U143" s="48" t="s">
        <v>1713</v>
      </c>
      <c r="V143" s="49">
        <v>399</v>
      </c>
      <c r="W143" s="49">
        <v>213</v>
      </c>
      <c r="X143" s="49">
        <v>284</v>
      </c>
      <c r="Y143" s="49" t="s">
        <v>1900</v>
      </c>
      <c r="Z143" s="48" t="s">
        <v>1737</v>
      </c>
      <c r="AA143" s="48" t="s">
        <v>690</v>
      </c>
      <c r="AB143" s="48" t="s">
        <v>2498</v>
      </c>
      <c r="AC143" s="48" t="s">
        <v>2347</v>
      </c>
      <c r="AD143" s="48" t="s">
        <v>686</v>
      </c>
      <c r="AE143" s="50" t="s">
        <v>1203</v>
      </c>
      <c r="AF143" s="48"/>
      <c r="AG143" s="48" t="s">
        <v>229</v>
      </c>
      <c r="AH143" s="48" t="s">
        <v>2210</v>
      </c>
      <c r="AI143" s="48">
        <v>0</v>
      </c>
      <c r="AJ143" s="48"/>
      <c r="AK143" s="48" t="s">
        <v>126</v>
      </c>
      <c r="AL143" s="48" t="s">
        <v>686</v>
      </c>
      <c r="AM143" s="48" t="s">
        <v>60</v>
      </c>
    </row>
    <row r="144" spans="1:39" ht="15" customHeight="1" x14ac:dyDescent="0.25">
      <c r="A144" s="44" t="s">
        <v>1207</v>
      </c>
      <c r="B144" s="45">
        <v>143</v>
      </c>
      <c r="C144" s="45">
        <v>216</v>
      </c>
      <c r="D144" s="45">
        <v>285</v>
      </c>
      <c r="E144" s="45" t="s">
        <v>1501</v>
      </c>
      <c r="F144" s="44" t="s">
        <v>1489</v>
      </c>
      <c r="G144" s="44" t="s">
        <v>1494</v>
      </c>
      <c r="H144" s="44" t="s">
        <v>684</v>
      </c>
      <c r="I144" s="44" t="s">
        <v>685</v>
      </c>
      <c r="J144" s="44" t="s">
        <v>60</v>
      </c>
      <c r="K144" s="46" t="s">
        <v>61</v>
      </c>
      <c r="L144" s="44"/>
      <c r="M144" s="44" t="s">
        <v>229</v>
      </c>
      <c r="N144" s="44" t="s">
        <v>230</v>
      </c>
      <c r="O144" s="44">
        <v>0</v>
      </c>
      <c r="P144" s="44">
        <v>0</v>
      </c>
      <c r="Q144" s="44" t="s">
        <v>60</v>
      </c>
      <c r="R144" s="44" t="s">
        <v>60</v>
      </c>
      <c r="S144" s="44" t="s">
        <v>60</v>
      </c>
      <c r="T144" s="47"/>
      <c r="U144" s="48" t="s">
        <v>1713</v>
      </c>
      <c r="V144" s="49">
        <v>400</v>
      </c>
      <c r="W144" s="49">
        <v>215</v>
      </c>
      <c r="X144" s="49">
        <v>286</v>
      </c>
      <c r="Y144" s="49" t="s">
        <v>2021</v>
      </c>
      <c r="Z144" s="48" t="s">
        <v>1737</v>
      </c>
      <c r="AA144" s="48" t="s">
        <v>691</v>
      </c>
      <c r="AB144" s="48" t="s">
        <v>2499</v>
      </c>
      <c r="AC144" s="48" t="s">
        <v>692</v>
      </c>
      <c r="AD144" s="48" t="s">
        <v>686</v>
      </c>
      <c r="AE144" s="50" t="s">
        <v>1203</v>
      </c>
      <c r="AF144" s="48"/>
      <c r="AG144" s="48" t="s">
        <v>229</v>
      </c>
      <c r="AH144" s="48" t="s">
        <v>2210</v>
      </c>
      <c r="AI144" s="48">
        <v>0</v>
      </c>
      <c r="AJ144" s="48"/>
      <c r="AK144" s="48" t="s">
        <v>126</v>
      </c>
      <c r="AL144" s="48" t="s">
        <v>686</v>
      </c>
      <c r="AM144" s="48" t="s">
        <v>60</v>
      </c>
    </row>
    <row r="145" spans="1:39" ht="15" customHeight="1" x14ac:dyDescent="0.25">
      <c r="A145" s="44" t="s">
        <v>1207</v>
      </c>
      <c r="B145" s="45">
        <v>144</v>
      </c>
      <c r="C145" s="45">
        <v>226</v>
      </c>
      <c r="D145" s="45">
        <v>287</v>
      </c>
      <c r="E145" s="45" t="s">
        <v>1503</v>
      </c>
      <c r="F145" s="44" t="s">
        <v>1499</v>
      </c>
      <c r="G145" s="44" t="s">
        <v>1500</v>
      </c>
      <c r="H145" s="44" t="s">
        <v>693</v>
      </c>
      <c r="I145" s="44" t="s">
        <v>694</v>
      </c>
      <c r="J145" s="44" t="s">
        <v>55</v>
      </c>
      <c r="K145" s="46" t="s">
        <v>1203</v>
      </c>
      <c r="L145" s="44"/>
      <c r="M145" s="44" t="s">
        <v>326</v>
      </c>
      <c r="N145" s="44" t="s">
        <v>2098</v>
      </c>
      <c r="O145" s="44" t="s">
        <v>695</v>
      </c>
      <c r="P145" s="44">
        <v>0</v>
      </c>
      <c r="Q145" s="44" t="s">
        <v>44</v>
      </c>
      <c r="R145" s="44" t="s">
        <v>55</v>
      </c>
      <c r="S145" s="44" t="s">
        <v>60</v>
      </c>
      <c r="T145" s="47"/>
      <c r="U145" s="48" t="s">
        <v>1713</v>
      </c>
      <c r="V145" s="49">
        <v>401</v>
      </c>
      <c r="W145" s="49">
        <v>225</v>
      </c>
      <c r="X145" s="49">
        <v>288</v>
      </c>
      <c r="Y145" s="49" t="s">
        <v>1912</v>
      </c>
      <c r="Z145" s="48" t="s">
        <v>1902</v>
      </c>
      <c r="AA145" s="48" t="s">
        <v>696</v>
      </c>
      <c r="AB145" s="48" t="s">
        <v>697</v>
      </c>
      <c r="AC145" s="48" t="s">
        <v>698</v>
      </c>
      <c r="AD145" s="48" t="s">
        <v>686</v>
      </c>
      <c r="AE145" s="50" t="s">
        <v>1203</v>
      </c>
      <c r="AF145" s="48"/>
      <c r="AG145" s="48" t="s">
        <v>326</v>
      </c>
      <c r="AH145" s="48" t="s">
        <v>2348</v>
      </c>
      <c r="AI145" s="48" t="s">
        <v>2349</v>
      </c>
      <c r="AJ145" s="48"/>
      <c r="AK145" s="48" t="s">
        <v>126</v>
      </c>
      <c r="AL145" s="48" t="s">
        <v>686</v>
      </c>
      <c r="AM145" s="48" t="s">
        <v>60</v>
      </c>
    </row>
    <row r="146" spans="1:39" ht="15" customHeight="1" x14ac:dyDescent="0.25">
      <c r="A146" s="44" t="s">
        <v>1207</v>
      </c>
      <c r="B146" s="45">
        <v>145</v>
      </c>
      <c r="C146" s="45">
        <v>416</v>
      </c>
      <c r="D146" s="45">
        <v>289</v>
      </c>
      <c r="E146" s="45" t="s">
        <v>1505</v>
      </c>
      <c r="F146" s="44" t="s">
        <v>1499</v>
      </c>
      <c r="G146" s="44" t="s">
        <v>1502</v>
      </c>
      <c r="H146" s="44" t="s">
        <v>699</v>
      </c>
      <c r="I146" s="44" t="s">
        <v>700</v>
      </c>
      <c r="J146" s="44" t="s">
        <v>55</v>
      </c>
      <c r="K146" s="46" t="s">
        <v>1203</v>
      </c>
      <c r="L146" s="44"/>
      <c r="M146" s="44" t="s">
        <v>701</v>
      </c>
      <c r="N146" s="44" t="s">
        <v>702</v>
      </c>
      <c r="O146" s="44" t="s">
        <v>703</v>
      </c>
      <c r="P146" s="44">
        <v>0</v>
      </c>
      <c r="Q146" s="44" t="s">
        <v>44</v>
      </c>
      <c r="R146" s="44" t="s">
        <v>55</v>
      </c>
      <c r="S146" s="44" t="s">
        <v>60</v>
      </c>
      <c r="T146" s="47"/>
      <c r="U146" s="48" t="s">
        <v>1713</v>
      </c>
      <c r="V146" s="49">
        <v>402</v>
      </c>
      <c r="W146" s="49">
        <v>415</v>
      </c>
      <c r="X146" s="49">
        <v>290</v>
      </c>
      <c r="Y146" s="49" t="s">
        <v>1789</v>
      </c>
      <c r="Z146" s="48" t="s">
        <v>1909</v>
      </c>
      <c r="AA146" s="48" t="s">
        <v>704</v>
      </c>
      <c r="AB146" s="48" t="s">
        <v>705</v>
      </c>
      <c r="AC146" s="48" t="s">
        <v>706</v>
      </c>
      <c r="AD146" s="48" t="s">
        <v>55</v>
      </c>
      <c r="AE146" s="50" t="s">
        <v>1203</v>
      </c>
      <c r="AF146" s="48"/>
      <c r="AG146" s="48" t="s">
        <v>701</v>
      </c>
      <c r="AH146" s="48" t="s">
        <v>2350</v>
      </c>
      <c r="AI146" s="48" t="s">
        <v>2351</v>
      </c>
      <c r="AJ146" s="48"/>
      <c r="AK146" s="48" t="s">
        <v>44</v>
      </c>
      <c r="AL146" s="48" t="s">
        <v>55</v>
      </c>
      <c r="AM146" s="48" t="s">
        <v>60</v>
      </c>
    </row>
    <row r="147" spans="1:39" ht="15" customHeight="1" x14ac:dyDescent="0.25">
      <c r="A147" s="44" t="s">
        <v>1207</v>
      </c>
      <c r="B147" s="45">
        <v>146</v>
      </c>
      <c r="C147" s="45">
        <v>224</v>
      </c>
      <c r="D147" s="45">
        <v>291</v>
      </c>
      <c r="E147" s="45" t="s">
        <v>1508</v>
      </c>
      <c r="F147" s="44" t="s">
        <v>1499</v>
      </c>
      <c r="G147" s="44" t="s">
        <v>1504</v>
      </c>
      <c r="H147" s="44" t="s">
        <v>707</v>
      </c>
      <c r="I147" s="44" t="s">
        <v>708</v>
      </c>
      <c r="J147" s="44" t="s">
        <v>44</v>
      </c>
      <c r="K147" s="46" t="s">
        <v>1203</v>
      </c>
      <c r="L147" s="44"/>
      <c r="M147" s="44" t="s">
        <v>709</v>
      </c>
      <c r="N147" s="44" t="s">
        <v>344</v>
      </c>
      <c r="O147" s="44" t="s">
        <v>51</v>
      </c>
      <c r="P147" s="44" t="s">
        <v>51</v>
      </c>
      <c r="Q147" s="44" t="s">
        <v>44</v>
      </c>
      <c r="R147" s="44" t="s">
        <v>55</v>
      </c>
      <c r="S147" s="44" t="s">
        <v>60</v>
      </c>
      <c r="T147" s="47"/>
      <c r="U147" s="48" t="s">
        <v>1713</v>
      </c>
      <c r="V147" s="49">
        <v>403</v>
      </c>
      <c r="W147" s="49">
        <v>223</v>
      </c>
      <c r="X147" s="49">
        <v>292</v>
      </c>
      <c r="Y147" s="49" t="s">
        <v>1901</v>
      </c>
      <c r="Z147" s="48" t="s">
        <v>1902</v>
      </c>
      <c r="AA147" s="48" t="s">
        <v>710</v>
      </c>
      <c r="AB147" s="48" t="s">
        <v>711</v>
      </c>
      <c r="AC147" s="48" t="s">
        <v>712</v>
      </c>
      <c r="AD147" s="48" t="s">
        <v>2503</v>
      </c>
      <c r="AE147" s="50" t="s">
        <v>1203</v>
      </c>
      <c r="AF147" s="48"/>
      <c r="AG147" s="48" t="s">
        <v>709</v>
      </c>
      <c r="AH147" s="48" t="s">
        <v>2276</v>
      </c>
      <c r="AI147" s="48" t="s">
        <v>2352</v>
      </c>
      <c r="AJ147" s="48"/>
      <c r="AK147" s="48" t="s">
        <v>44</v>
      </c>
      <c r="AL147" s="48" t="s">
        <v>55</v>
      </c>
      <c r="AM147" s="48" t="s">
        <v>60</v>
      </c>
    </row>
    <row r="148" spans="1:39" ht="15" customHeight="1" x14ac:dyDescent="0.25">
      <c r="A148" s="44" t="s">
        <v>1207</v>
      </c>
      <c r="B148" s="45">
        <v>147</v>
      </c>
      <c r="C148" s="45">
        <v>188</v>
      </c>
      <c r="D148" s="45">
        <v>293</v>
      </c>
      <c r="E148" s="45" t="s">
        <v>1509</v>
      </c>
      <c r="F148" s="44" t="s">
        <v>1506</v>
      </c>
      <c r="G148" s="54" t="s">
        <v>2567</v>
      </c>
      <c r="H148" s="44" t="s">
        <v>2511</v>
      </c>
      <c r="I148" s="44" t="s">
        <v>2511</v>
      </c>
      <c r="J148" s="52" t="s">
        <v>78</v>
      </c>
      <c r="K148" s="46" t="s">
        <v>61</v>
      </c>
      <c r="L148" s="44"/>
      <c r="M148" s="44" t="s">
        <v>204</v>
      </c>
      <c r="N148" s="44" t="s">
        <v>2099</v>
      </c>
      <c r="O148" s="44">
        <v>0</v>
      </c>
      <c r="P148" s="44">
        <v>0</v>
      </c>
      <c r="Q148" s="44" t="s">
        <v>78</v>
      </c>
      <c r="R148" s="52" t="s">
        <v>78</v>
      </c>
      <c r="S148" s="44" t="s">
        <v>60</v>
      </c>
      <c r="T148" s="47"/>
      <c r="U148" s="48" t="s">
        <v>1713</v>
      </c>
      <c r="V148" s="49">
        <v>404</v>
      </c>
      <c r="W148" s="49">
        <v>187</v>
      </c>
      <c r="X148" s="49">
        <v>294</v>
      </c>
      <c r="Y148" s="49" t="s">
        <v>1898</v>
      </c>
      <c r="Z148" s="48" t="s">
        <v>1878</v>
      </c>
      <c r="AA148" s="48" t="s">
        <v>715</v>
      </c>
      <c r="AB148" s="48" t="s">
        <v>716</v>
      </c>
      <c r="AC148" s="48" t="s">
        <v>717</v>
      </c>
      <c r="AD148" s="48" t="s">
        <v>126</v>
      </c>
      <c r="AE148" s="50" t="s">
        <v>1203</v>
      </c>
      <c r="AF148" s="48"/>
      <c r="AG148" s="48" t="s">
        <v>56</v>
      </c>
      <c r="AH148" s="48" t="s">
        <v>2353</v>
      </c>
      <c r="AI148" s="48">
        <v>0</v>
      </c>
      <c r="AJ148" s="48"/>
      <c r="AK148" s="48" t="s">
        <v>126</v>
      </c>
      <c r="AL148" s="48" t="s">
        <v>126</v>
      </c>
      <c r="AM148" s="48" t="s">
        <v>60</v>
      </c>
    </row>
    <row r="149" spans="1:39" ht="15" customHeight="1" x14ac:dyDescent="0.25">
      <c r="A149" s="44" t="s">
        <v>1207</v>
      </c>
      <c r="B149" s="45">
        <v>148</v>
      </c>
      <c r="C149" s="45">
        <v>230</v>
      </c>
      <c r="D149" s="45">
        <v>295</v>
      </c>
      <c r="E149" s="45" t="s">
        <v>1511</v>
      </c>
      <c r="F149" s="44" t="s">
        <v>1506</v>
      </c>
      <c r="G149" s="44" t="s">
        <v>1507</v>
      </c>
      <c r="H149" s="44" t="s">
        <v>713</v>
      </c>
      <c r="I149" s="44" t="s">
        <v>714</v>
      </c>
      <c r="J149" s="44" t="s">
        <v>686</v>
      </c>
      <c r="K149" s="46" t="s">
        <v>1203</v>
      </c>
      <c r="L149" s="44"/>
      <c r="M149" s="44" t="s">
        <v>204</v>
      </c>
      <c r="N149" s="44" t="s">
        <v>2099</v>
      </c>
      <c r="O149" s="44">
        <v>0</v>
      </c>
      <c r="P149" s="44">
        <v>0</v>
      </c>
      <c r="Q149" s="44" t="s">
        <v>126</v>
      </c>
      <c r="R149" s="44" t="s">
        <v>686</v>
      </c>
      <c r="S149" s="44" t="s">
        <v>60</v>
      </c>
      <c r="T149" s="47"/>
      <c r="U149" s="48" t="s">
        <v>1713</v>
      </c>
      <c r="V149" s="49">
        <v>405</v>
      </c>
      <c r="W149" s="49">
        <v>229</v>
      </c>
      <c r="X149" s="49">
        <v>296</v>
      </c>
      <c r="Y149" s="49" t="s">
        <v>1941</v>
      </c>
      <c r="Z149" s="48" t="s">
        <v>1913</v>
      </c>
      <c r="AA149" s="48" t="s">
        <v>718</v>
      </c>
      <c r="AB149" s="48" t="s">
        <v>719</v>
      </c>
      <c r="AC149" s="48" t="s">
        <v>720</v>
      </c>
      <c r="AD149" s="48" t="s">
        <v>126</v>
      </c>
      <c r="AE149" s="50" t="s">
        <v>1203</v>
      </c>
      <c r="AF149" s="48"/>
      <c r="AG149" s="48" t="s">
        <v>56</v>
      </c>
      <c r="AH149" s="48" t="s">
        <v>2354</v>
      </c>
      <c r="AI149" s="48">
        <v>0</v>
      </c>
      <c r="AJ149" s="48"/>
      <c r="AK149" s="48" t="s">
        <v>126</v>
      </c>
      <c r="AL149" s="48" t="s">
        <v>126</v>
      </c>
      <c r="AM149" s="48" t="s">
        <v>60</v>
      </c>
    </row>
    <row r="150" spans="1:39" ht="15" customHeight="1" x14ac:dyDescent="0.25">
      <c r="A150" s="55" t="s">
        <v>1207</v>
      </c>
      <c r="B150" s="45">
        <v>149</v>
      </c>
      <c r="C150" s="45">
        <v>186</v>
      </c>
      <c r="D150" s="45">
        <v>297</v>
      </c>
      <c r="E150" s="45" t="s">
        <v>1514</v>
      </c>
      <c r="F150" s="55" t="s">
        <v>1506</v>
      </c>
      <c r="G150" s="55" t="s">
        <v>1507</v>
      </c>
      <c r="H150" s="55" t="s">
        <v>713</v>
      </c>
      <c r="I150" s="55" t="s">
        <v>714</v>
      </c>
      <c r="J150" s="55" t="s">
        <v>60</v>
      </c>
      <c r="K150" s="56" t="s">
        <v>61</v>
      </c>
      <c r="L150" s="55"/>
      <c r="M150" s="55" t="s">
        <v>204</v>
      </c>
      <c r="N150" s="55" t="s">
        <v>2099</v>
      </c>
      <c r="O150" s="55">
        <v>0</v>
      </c>
      <c r="P150" s="55">
        <v>0</v>
      </c>
      <c r="Q150" s="55" t="s">
        <v>2590</v>
      </c>
      <c r="R150" s="55" t="s">
        <v>60</v>
      </c>
      <c r="S150" s="55" t="s">
        <v>60</v>
      </c>
      <c r="T150" s="57"/>
      <c r="U150" s="58" t="s">
        <v>1713</v>
      </c>
      <c r="V150" s="49">
        <v>406</v>
      </c>
      <c r="W150" s="49">
        <v>185</v>
      </c>
      <c r="X150" s="49">
        <v>298</v>
      </c>
      <c r="Y150" s="49" t="s">
        <v>1723</v>
      </c>
      <c r="Z150" s="58" t="s">
        <v>1878</v>
      </c>
      <c r="AA150" s="58" t="s">
        <v>2570</v>
      </c>
      <c r="AB150" s="58" t="s">
        <v>2571</v>
      </c>
      <c r="AC150" s="58" t="s">
        <v>2572</v>
      </c>
      <c r="AD150" s="58" t="s">
        <v>126</v>
      </c>
      <c r="AE150" s="59" t="s">
        <v>1203</v>
      </c>
      <c r="AF150" s="58"/>
      <c r="AG150" s="58" t="s">
        <v>204</v>
      </c>
      <c r="AH150" s="58" t="s">
        <v>2573</v>
      </c>
      <c r="AI150" s="58"/>
      <c r="AJ150" s="58"/>
      <c r="AK150" s="58" t="s">
        <v>126</v>
      </c>
      <c r="AL150" s="58" t="s">
        <v>126</v>
      </c>
      <c r="AM150" s="58" t="s">
        <v>60</v>
      </c>
    </row>
    <row r="151" spans="1:39" ht="15" customHeight="1" x14ac:dyDescent="0.25">
      <c r="A151" s="44" t="s">
        <v>1207</v>
      </c>
      <c r="B151" s="45">
        <v>150</v>
      </c>
      <c r="C151" s="45">
        <v>232</v>
      </c>
      <c r="D151" s="45">
        <v>299</v>
      </c>
      <c r="E151" s="45" t="s">
        <v>1515</v>
      </c>
      <c r="F151" s="44" t="s">
        <v>1506</v>
      </c>
      <c r="G151" s="44" t="s">
        <v>1510</v>
      </c>
      <c r="H151" s="44" t="s">
        <v>721</v>
      </c>
      <c r="I151" s="44" t="s">
        <v>722</v>
      </c>
      <c r="J151" s="44" t="s">
        <v>226</v>
      </c>
      <c r="K151" s="46" t="s">
        <v>1203</v>
      </c>
      <c r="L151" s="44"/>
      <c r="M151" s="44" t="s">
        <v>56</v>
      </c>
      <c r="N151" s="44">
        <v>0</v>
      </c>
      <c r="O151" s="44">
        <v>0</v>
      </c>
      <c r="P151" s="44">
        <v>0</v>
      </c>
      <c r="Q151" s="44" t="s">
        <v>226</v>
      </c>
      <c r="R151" s="44" t="s">
        <v>226</v>
      </c>
      <c r="S151" s="44" t="s">
        <v>60</v>
      </c>
      <c r="T151" s="47"/>
      <c r="U151" s="48" t="s">
        <v>1713</v>
      </c>
      <c r="V151" s="49">
        <v>407</v>
      </c>
      <c r="W151" s="49">
        <v>231</v>
      </c>
      <c r="X151" s="49">
        <v>300</v>
      </c>
      <c r="Y151" s="49" t="s">
        <v>1920</v>
      </c>
      <c r="Z151" s="48" t="s">
        <v>1913</v>
      </c>
      <c r="AA151" s="48" t="s">
        <v>723</v>
      </c>
      <c r="AB151" s="48" t="s">
        <v>724</v>
      </c>
      <c r="AC151" s="48" t="s">
        <v>725</v>
      </c>
      <c r="AD151" s="48" t="s">
        <v>226</v>
      </c>
      <c r="AE151" s="50" t="s">
        <v>1203</v>
      </c>
      <c r="AF151" s="48"/>
      <c r="AG151" s="48" t="s">
        <v>56</v>
      </c>
      <c r="AH151" s="48" t="s">
        <v>2153</v>
      </c>
      <c r="AI151" s="48">
        <v>0</v>
      </c>
      <c r="AJ151" s="48"/>
      <c r="AK151" s="48" t="s">
        <v>226</v>
      </c>
      <c r="AL151" s="48" t="s">
        <v>226</v>
      </c>
      <c r="AM151" s="48" t="s">
        <v>60</v>
      </c>
    </row>
    <row r="152" spans="1:39" ht="15" customHeight="1" x14ac:dyDescent="0.25">
      <c r="A152" s="44" t="s">
        <v>1207</v>
      </c>
      <c r="B152" s="45">
        <v>151</v>
      </c>
      <c r="C152" s="45">
        <v>250</v>
      </c>
      <c r="D152" s="45">
        <v>301</v>
      </c>
      <c r="E152" s="45" t="s">
        <v>1517</v>
      </c>
      <c r="F152" s="44" t="s">
        <v>1512</v>
      </c>
      <c r="G152" s="44" t="s">
        <v>1513</v>
      </c>
      <c r="H152" s="44" t="s">
        <v>726</v>
      </c>
      <c r="I152" s="44" t="s">
        <v>2100</v>
      </c>
      <c r="J152" s="44" t="s">
        <v>55</v>
      </c>
      <c r="K152" s="46" t="s">
        <v>1203</v>
      </c>
      <c r="L152" s="44"/>
      <c r="M152" s="44" t="s">
        <v>727</v>
      </c>
      <c r="N152" s="44" t="s">
        <v>728</v>
      </c>
      <c r="O152" s="44" t="s">
        <v>729</v>
      </c>
      <c r="P152" s="44">
        <v>0</v>
      </c>
      <c r="Q152" s="44" t="s">
        <v>44</v>
      </c>
      <c r="R152" s="44" t="s">
        <v>55</v>
      </c>
      <c r="S152" s="44" t="s">
        <v>60</v>
      </c>
      <c r="T152" s="47"/>
      <c r="U152" s="48" t="s">
        <v>1713</v>
      </c>
      <c r="V152" s="49">
        <v>408</v>
      </c>
      <c r="W152" s="49">
        <v>249</v>
      </c>
      <c r="X152" s="49">
        <v>302</v>
      </c>
      <c r="Y152" s="49" t="s">
        <v>1760</v>
      </c>
      <c r="Z152" s="48" t="s">
        <v>1761</v>
      </c>
      <c r="AA152" s="48" t="s">
        <v>730</v>
      </c>
      <c r="AB152" s="48" t="s">
        <v>731</v>
      </c>
      <c r="AC152" s="48" t="s">
        <v>732</v>
      </c>
      <c r="AD152" s="48" t="s">
        <v>126</v>
      </c>
      <c r="AE152" s="50" t="s">
        <v>1203</v>
      </c>
      <c r="AF152" s="48"/>
      <c r="AG152" s="48" t="s">
        <v>737</v>
      </c>
      <c r="AH152" s="48" t="s">
        <v>2355</v>
      </c>
      <c r="AI152" s="48" t="s">
        <v>2356</v>
      </c>
      <c r="AJ152" s="48"/>
      <c r="AK152" s="48" t="s">
        <v>126</v>
      </c>
      <c r="AL152" s="48" t="s">
        <v>126</v>
      </c>
      <c r="AM152" s="48" t="s">
        <v>60</v>
      </c>
    </row>
    <row r="153" spans="1:39" ht="15" customHeight="1" x14ac:dyDescent="0.25">
      <c r="A153" s="44" t="s">
        <v>1207</v>
      </c>
      <c r="B153" s="45">
        <v>152</v>
      </c>
      <c r="C153" s="45">
        <v>406</v>
      </c>
      <c r="D153" s="45">
        <v>303</v>
      </c>
      <c r="E153" s="45" t="s">
        <v>1519</v>
      </c>
      <c r="F153" s="44" t="s">
        <v>1512</v>
      </c>
      <c r="G153" s="44" t="s">
        <v>1513</v>
      </c>
      <c r="H153" s="44" t="s">
        <v>726</v>
      </c>
      <c r="I153" s="44" t="s">
        <v>2100</v>
      </c>
      <c r="J153" s="44" t="s">
        <v>60</v>
      </c>
      <c r="K153" s="46" t="s">
        <v>61</v>
      </c>
      <c r="L153" s="44"/>
      <c r="M153" s="44" t="s">
        <v>727</v>
      </c>
      <c r="N153" s="44" t="s">
        <v>728</v>
      </c>
      <c r="O153" s="44" t="s">
        <v>729</v>
      </c>
      <c r="P153" s="44">
        <v>0</v>
      </c>
      <c r="Q153" s="44" t="s">
        <v>60</v>
      </c>
      <c r="R153" s="44" t="s">
        <v>60</v>
      </c>
      <c r="S153" s="44" t="s">
        <v>60</v>
      </c>
      <c r="T153" s="47"/>
      <c r="U153" s="48" t="s">
        <v>1713</v>
      </c>
      <c r="V153" s="49">
        <v>409</v>
      </c>
      <c r="W153" s="49">
        <v>405</v>
      </c>
      <c r="X153" s="49">
        <v>304</v>
      </c>
      <c r="Y153" s="49" t="s">
        <v>1933</v>
      </c>
      <c r="Z153" s="48" t="s">
        <v>1763</v>
      </c>
      <c r="AA153" s="48" t="s">
        <v>733</v>
      </c>
      <c r="AB153" s="48" t="s">
        <v>734</v>
      </c>
      <c r="AC153" s="48" t="s">
        <v>735</v>
      </c>
      <c r="AD153" s="48" t="s">
        <v>44</v>
      </c>
      <c r="AE153" s="50" t="s">
        <v>1203</v>
      </c>
      <c r="AF153" s="48"/>
      <c r="AG153" s="48" t="s">
        <v>2232</v>
      </c>
      <c r="AH153" s="48" t="s">
        <v>2357</v>
      </c>
      <c r="AI153" s="48" t="s">
        <v>2358</v>
      </c>
      <c r="AJ153" s="48"/>
      <c r="AK153" s="48" t="s">
        <v>44</v>
      </c>
      <c r="AL153" s="48" t="s">
        <v>55</v>
      </c>
      <c r="AM153" s="48" t="s">
        <v>60</v>
      </c>
    </row>
    <row r="154" spans="1:39" ht="15" customHeight="1" x14ac:dyDescent="0.25">
      <c r="A154" s="44" t="s">
        <v>1207</v>
      </c>
      <c r="B154" s="45">
        <v>153</v>
      </c>
      <c r="C154" s="45">
        <v>240</v>
      </c>
      <c r="D154" s="45">
        <v>305</v>
      </c>
      <c r="E154" s="45" t="s">
        <v>1521</v>
      </c>
      <c r="F154" s="44" t="s">
        <v>1512</v>
      </c>
      <c r="G154" s="44" t="s">
        <v>1516</v>
      </c>
      <c r="H154" s="44" t="s">
        <v>736</v>
      </c>
      <c r="I154" s="44" t="s">
        <v>2101</v>
      </c>
      <c r="J154" s="44" t="s">
        <v>44</v>
      </c>
      <c r="K154" s="46" t="s">
        <v>1203</v>
      </c>
      <c r="L154" s="44"/>
      <c r="M154" s="44" t="s">
        <v>737</v>
      </c>
      <c r="N154" s="44" t="s">
        <v>738</v>
      </c>
      <c r="O154" s="44" t="s">
        <v>47</v>
      </c>
      <c r="P154" s="44">
        <v>0</v>
      </c>
      <c r="Q154" s="44" t="s">
        <v>44</v>
      </c>
      <c r="R154" s="44" t="s">
        <v>55</v>
      </c>
      <c r="S154" s="44" t="s">
        <v>60</v>
      </c>
      <c r="T154" s="47"/>
      <c r="U154" s="48" t="s">
        <v>1713</v>
      </c>
      <c r="V154" s="49">
        <v>410</v>
      </c>
      <c r="W154" s="49">
        <v>239</v>
      </c>
      <c r="X154" s="49">
        <v>306</v>
      </c>
      <c r="Y154" s="49" t="s">
        <v>1943</v>
      </c>
      <c r="Z154" s="48" t="s">
        <v>1918</v>
      </c>
      <c r="AA154" s="48" t="s">
        <v>739</v>
      </c>
      <c r="AB154" s="48" t="s">
        <v>740</v>
      </c>
      <c r="AC154" s="48" t="s">
        <v>741</v>
      </c>
      <c r="AD154" s="48" t="s">
        <v>44</v>
      </c>
      <c r="AE154" s="50" t="s">
        <v>1203</v>
      </c>
      <c r="AF154" s="48"/>
      <c r="AG154" s="48" t="s">
        <v>737</v>
      </c>
      <c r="AH154" s="48" t="s">
        <v>2359</v>
      </c>
      <c r="AI154" s="48" t="s">
        <v>2219</v>
      </c>
      <c r="AJ154" s="48"/>
      <c r="AK154" s="48" t="s">
        <v>44</v>
      </c>
      <c r="AL154" s="48" t="s">
        <v>55</v>
      </c>
      <c r="AM154" s="48" t="s">
        <v>60</v>
      </c>
    </row>
    <row r="155" spans="1:39" ht="15" customHeight="1" x14ac:dyDescent="0.25">
      <c r="A155" s="44" t="s">
        <v>1207</v>
      </c>
      <c r="B155" s="45">
        <v>154</v>
      </c>
      <c r="C155" s="45">
        <v>242</v>
      </c>
      <c r="D155" s="45">
        <v>307</v>
      </c>
      <c r="E155" s="45" t="s">
        <v>1524</v>
      </c>
      <c r="F155" s="44" t="s">
        <v>1512</v>
      </c>
      <c r="G155" s="44" t="s">
        <v>1518</v>
      </c>
      <c r="H155" s="44" t="s">
        <v>742</v>
      </c>
      <c r="I155" s="44" t="s">
        <v>743</v>
      </c>
      <c r="J155" s="44" t="s">
        <v>44</v>
      </c>
      <c r="K155" s="46" t="s">
        <v>1203</v>
      </c>
      <c r="L155" s="44"/>
      <c r="M155" s="44" t="s">
        <v>744</v>
      </c>
      <c r="N155" s="44" t="s">
        <v>2102</v>
      </c>
      <c r="O155" s="44" t="s">
        <v>47</v>
      </c>
      <c r="P155" s="44">
        <v>0</v>
      </c>
      <c r="Q155" s="44" t="s">
        <v>44</v>
      </c>
      <c r="R155" s="44" t="s">
        <v>55</v>
      </c>
      <c r="S155" s="44" t="s">
        <v>60</v>
      </c>
      <c r="T155" s="47"/>
      <c r="U155" s="48" t="s">
        <v>1713</v>
      </c>
      <c r="V155" s="49">
        <v>411</v>
      </c>
      <c r="W155" s="49">
        <v>241</v>
      </c>
      <c r="X155" s="49">
        <v>308</v>
      </c>
      <c r="Y155" s="49" t="s">
        <v>1940</v>
      </c>
      <c r="Z155" s="48" t="s">
        <v>1918</v>
      </c>
      <c r="AA155" s="48" t="s">
        <v>745</v>
      </c>
      <c r="AB155" s="48" t="s">
        <v>746</v>
      </c>
      <c r="AC155" s="48" t="s">
        <v>2360</v>
      </c>
      <c r="AD155" s="48" t="s">
        <v>44</v>
      </c>
      <c r="AE155" s="50" t="s">
        <v>1203</v>
      </c>
      <c r="AF155" s="48"/>
      <c r="AG155" s="48" t="s">
        <v>744</v>
      </c>
      <c r="AH155" s="48" t="s">
        <v>2361</v>
      </c>
      <c r="AI155" s="48" t="s">
        <v>2219</v>
      </c>
      <c r="AJ155" s="48"/>
      <c r="AK155" s="48" t="s">
        <v>44</v>
      </c>
      <c r="AL155" s="48" t="s">
        <v>55</v>
      </c>
      <c r="AM155" s="48" t="s">
        <v>60</v>
      </c>
    </row>
    <row r="156" spans="1:39" ht="15" customHeight="1" x14ac:dyDescent="0.25">
      <c r="A156" s="44" t="s">
        <v>1207</v>
      </c>
      <c r="B156" s="45">
        <v>155</v>
      </c>
      <c r="C156" s="45">
        <v>236</v>
      </c>
      <c r="D156" s="45">
        <v>309</v>
      </c>
      <c r="E156" s="45" t="s">
        <v>1526</v>
      </c>
      <c r="F156" s="44" t="s">
        <v>1512</v>
      </c>
      <c r="G156" s="44" t="s">
        <v>1520</v>
      </c>
      <c r="H156" s="44" t="s">
        <v>747</v>
      </c>
      <c r="I156" s="44" t="s">
        <v>748</v>
      </c>
      <c r="J156" s="44" t="s">
        <v>226</v>
      </c>
      <c r="K156" s="46" t="s">
        <v>1203</v>
      </c>
      <c r="L156" s="44"/>
      <c r="M156" s="44" t="s">
        <v>240</v>
      </c>
      <c r="N156" s="44">
        <v>0</v>
      </c>
      <c r="O156" s="44">
        <v>0</v>
      </c>
      <c r="P156" s="44">
        <v>0</v>
      </c>
      <c r="Q156" s="44" t="s">
        <v>226</v>
      </c>
      <c r="R156" s="44" t="s">
        <v>226</v>
      </c>
      <c r="S156" s="44" t="s">
        <v>60</v>
      </c>
      <c r="T156" s="47"/>
      <c r="U156" s="48" t="s">
        <v>1713</v>
      </c>
      <c r="V156" s="49">
        <v>412</v>
      </c>
      <c r="W156" s="49">
        <v>235</v>
      </c>
      <c r="X156" s="49">
        <v>310</v>
      </c>
      <c r="Y156" s="49" t="s">
        <v>1917</v>
      </c>
      <c r="Z156" s="48" t="s">
        <v>1918</v>
      </c>
      <c r="AA156" s="53" t="s">
        <v>2565</v>
      </c>
      <c r="AB156" s="48" t="s">
        <v>77</v>
      </c>
      <c r="AC156" s="48" t="s">
        <v>77</v>
      </c>
      <c r="AD156" s="48" t="s">
        <v>78</v>
      </c>
      <c r="AE156" s="50" t="s">
        <v>61</v>
      </c>
      <c r="AF156" s="48"/>
      <c r="AG156" s="48"/>
      <c r="AH156" s="48"/>
      <c r="AI156" s="48"/>
      <c r="AJ156" s="48"/>
      <c r="AK156" s="48" t="s">
        <v>78</v>
      </c>
      <c r="AL156" s="48" t="s">
        <v>78</v>
      </c>
      <c r="AM156" s="48"/>
    </row>
    <row r="157" spans="1:39" ht="15" customHeight="1" x14ac:dyDescent="0.25">
      <c r="A157" s="44" t="s">
        <v>1207</v>
      </c>
      <c r="B157" s="45">
        <v>156</v>
      </c>
      <c r="C157" s="45">
        <v>258</v>
      </c>
      <c r="D157" s="45">
        <v>311</v>
      </c>
      <c r="E157" s="45" t="s">
        <v>1529</v>
      </c>
      <c r="F157" s="44" t="s">
        <v>1522</v>
      </c>
      <c r="G157" s="44" t="s">
        <v>1523</v>
      </c>
      <c r="H157" s="44" t="s">
        <v>749</v>
      </c>
      <c r="I157" s="44" t="s">
        <v>750</v>
      </c>
      <c r="J157" s="44" t="s">
        <v>44</v>
      </c>
      <c r="K157" s="46" t="s">
        <v>1203</v>
      </c>
      <c r="L157" s="44"/>
      <c r="M157" s="44" t="s">
        <v>56</v>
      </c>
      <c r="N157" s="44" t="s">
        <v>751</v>
      </c>
      <c r="O157" s="44" t="s">
        <v>47</v>
      </c>
      <c r="P157" s="44">
        <v>0</v>
      </c>
      <c r="Q157" s="44" t="s">
        <v>44</v>
      </c>
      <c r="R157" s="44" t="s">
        <v>55</v>
      </c>
      <c r="S157" s="44" t="s">
        <v>60</v>
      </c>
      <c r="T157" s="47"/>
      <c r="U157" s="48" t="s">
        <v>1713</v>
      </c>
      <c r="V157" s="49">
        <v>413</v>
      </c>
      <c r="W157" s="49">
        <v>257</v>
      </c>
      <c r="X157" s="49">
        <v>312</v>
      </c>
      <c r="Y157" s="49" t="s">
        <v>1928</v>
      </c>
      <c r="Z157" s="48" t="s">
        <v>1922</v>
      </c>
      <c r="AA157" s="48" t="s">
        <v>752</v>
      </c>
      <c r="AB157" s="48" t="s">
        <v>753</v>
      </c>
      <c r="AC157" s="48" t="s">
        <v>754</v>
      </c>
      <c r="AD157" s="48" t="s">
        <v>126</v>
      </c>
      <c r="AE157" s="50" t="s">
        <v>1203</v>
      </c>
      <c r="AF157" s="48"/>
      <c r="AG157" s="48" t="s">
        <v>56</v>
      </c>
      <c r="AH157" s="48" t="s">
        <v>2362</v>
      </c>
      <c r="AI157" s="48">
        <v>0</v>
      </c>
      <c r="AJ157" s="48"/>
      <c r="AK157" s="48" t="s">
        <v>126</v>
      </c>
      <c r="AL157" s="48" t="s">
        <v>686</v>
      </c>
      <c r="AM157" s="48" t="s">
        <v>60</v>
      </c>
    </row>
    <row r="158" spans="1:39" ht="15" customHeight="1" x14ac:dyDescent="0.25">
      <c r="A158" s="44" t="s">
        <v>1207</v>
      </c>
      <c r="B158" s="45">
        <v>157</v>
      </c>
      <c r="C158" s="45">
        <v>260</v>
      </c>
      <c r="D158" s="45">
        <v>313</v>
      </c>
      <c r="E158" s="45" t="s">
        <v>1532</v>
      </c>
      <c r="F158" s="44" t="s">
        <v>1522</v>
      </c>
      <c r="G158" s="44" t="s">
        <v>1525</v>
      </c>
      <c r="H158" s="44" t="s">
        <v>755</v>
      </c>
      <c r="I158" s="44" t="s">
        <v>756</v>
      </c>
      <c r="J158" s="44" t="s">
        <v>44</v>
      </c>
      <c r="K158" s="46" t="s">
        <v>1203</v>
      </c>
      <c r="L158" s="44"/>
      <c r="M158" s="44" t="s">
        <v>204</v>
      </c>
      <c r="N158" s="44" t="s">
        <v>757</v>
      </c>
      <c r="O158" s="44" t="s">
        <v>758</v>
      </c>
      <c r="P158" s="44">
        <v>0</v>
      </c>
      <c r="Q158" s="44" t="s">
        <v>44</v>
      </c>
      <c r="R158" s="44" t="s">
        <v>55</v>
      </c>
      <c r="S158" s="44" t="s">
        <v>60</v>
      </c>
      <c r="T158" s="47"/>
      <c r="U158" s="48" t="s">
        <v>1713</v>
      </c>
      <c r="V158" s="49">
        <v>414</v>
      </c>
      <c r="W158" s="49">
        <v>259</v>
      </c>
      <c r="X158" s="49">
        <v>314</v>
      </c>
      <c r="Y158" s="49" t="s">
        <v>1926</v>
      </c>
      <c r="Z158" s="48" t="s">
        <v>1922</v>
      </c>
      <c r="AA158" s="48" t="s">
        <v>759</v>
      </c>
      <c r="AB158" s="48" t="s">
        <v>760</v>
      </c>
      <c r="AC158" s="48" t="s">
        <v>2363</v>
      </c>
      <c r="AD158" s="48" t="s">
        <v>44</v>
      </c>
      <c r="AE158" s="50" t="s">
        <v>1203</v>
      </c>
      <c r="AF158" s="48"/>
      <c r="AG158" s="48" t="s">
        <v>204</v>
      </c>
      <c r="AH158" s="48" t="s">
        <v>2364</v>
      </c>
      <c r="AI158" s="48" t="s">
        <v>2365</v>
      </c>
      <c r="AJ158" s="48"/>
      <c r="AK158" s="48" t="s">
        <v>44</v>
      </c>
      <c r="AL158" s="48" t="s">
        <v>55</v>
      </c>
      <c r="AM158" s="48" t="s">
        <v>60</v>
      </c>
    </row>
    <row r="159" spans="1:39" ht="15" customHeight="1" x14ac:dyDescent="0.25">
      <c r="A159" s="44" t="s">
        <v>1207</v>
      </c>
      <c r="B159" s="45">
        <v>158</v>
      </c>
      <c r="C159" s="45">
        <v>120</v>
      </c>
      <c r="D159" s="45">
        <v>315</v>
      </c>
      <c r="E159" s="45" t="s">
        <v>1534</v>
      </c>
      <c r="F159" s="44" t="s">
        <v>1527</v>
      </c>
      <c r="G159" s="44" t="s">
        <v>1528</v>
      </c>
      <c r="H159" s="44" t="s">
        <v>761</v>
      </c>
      <c r="I159" s="44" t="s">
        <v>762</v>
      </c>
      <c r="J159" s="44" t="s">
        <v>126</v>
      </c>
      <c r="K159" s="46" t="s">
        <v>1203</v>
      </c>
      <c r="L159" s="44"/>
      <c r="M159" s="44" t="s">
        <v>229</v>
      </c>
      <c r="N159" s="44" t="s">
        <v>230</v>
      </c>
      <c r="O159" s="44">
        <v>0</v>
      </c>
      <c r="P159" s="44">
        <v>0</v>
      </c>
      <c r="Q159" s="44" t="s">
        <v>126</v>
      </c>
      <c r="R159" s="44" t="s">
        <v>126</v>
      </c>
      <c r="S159" s="44"/>
      <c r="T159" s="47"/>
      <c r="U159" s="48" t="s">
        <v>1713</v>
      </c>
      <c r="V159" s="49">
        <v>415</v>
      </c>
      <c r="W159" s="49">
        <v>119</v>
      </c>
      <c r="X159" s="49">
        <v>316</v>
      </c>
      <c r="Y159" s="49" t="s">
        <v>1753</v>
      </c>
      <c r="Z159" s="48" t="s">
        <v>1925</v>
      </c>
      <c r="AA159" s="48" t="s">
        <v>763</v>
      </c>
      <c r="AB159" s="48" t="s">
        <v>764</v>
      </c>
      <c r="AC159" s="48" t="s">
        <v>765</v>
      </c>
      <c r="AD159" s="48" t="s">
        <v>226</v>
      </c>
      <c r="AE159" s="50" t="s">
        <v>1203</v>
      </c>
      <c r="AF159" s="48"/>
      <c r="AG159" s="48" t="s">
        <v>229</v>
      </c>
      <c r="AH159" s="48" t="s">
        <v>2210</v>
      </c>
      <c r="AI159" s="48">
        <v>0</v>
      </c>
      <c r="AJ159" s="48"/>
      <c r="AK159" s="48" t="s">
        <v>226</v>
      </c>
      <c r="AL159" s="48" t="s">
        <v>226</v>
      </c>
      <c r="AM159" s="48" t="s">
        <v>60</v>
      </c>
    </row>
    <row r="160" spans="1:39" ht="15" customHeight="1" x14ac:dyDescent="0.25">
      <c r="A160" s="44" t="s">
        <v>1207</v>
      </c>
      <c r="B160" s="45">
        <v>159</v>
      </c>
      <c r="C160" s="45">
        <v>264</v>
      </c>
      <c r="D160" s="45">
        <v>317</v>
      </c>
      <c r="E160" s="45" t="s">
        <v>1537</v>
      </c>
      <c r="F160" s="44" t="s">
        <v>1530</v>
      </c>
      <c r="G160" s="44" t="s">
        <v>1531</v>
      </c>
      <c r="H160" s="44" t="s">
        <v>766</v>
      </c>
      <c r="I160" s="44" t="s">
        <v>767</v>
      </c>
      <c r="J160" s="44" t="s">
        <v>226</v>
      </c>
      <c r="K160" s="46" t="s">
        <v>1203</v>
      </c>
      <c r="L160" s="44"/>
      <c r="M160" s="44" t="s">
        <v>229</v>
      </c>
      <c r="N160" s="44">
        <v>0</v>
      </c>
      <c r="O160" s="44">
        <v>0</v>
      </c>
      <c r="P160" s="44">
        <v>0</v>
      </c>
      <c r="Q160" s="44" t="s">
        <v>226</v>
      </c>
      <c r="R160" s="44" t="s">
        <v>226</v>
      </c>
      <c r="S160" s="44" t="s">
        <v>60</v>
      </c>
      <c r="T160" s="47"/>
      <c r="U160" s="48" t="s">
        <v>1713</v>
      </c>
      <c r="V160" s="49">
        <v>416</v>
      </c>
      <c r="W160" s="49">
        <v>263</v>
      </c>
      <c r="X160" s="49">
        <v>318</v>
      </c>
      <c r="Y160" s="49" t="s">
        <v>1950</v>
      </c>
      <c r="Z160" s="48" t="s">
        <v>1927</v>
      </c>
      <c r="AA160" s="48" t="s">
        <v>768</v>
      </c>
      <c r="AB160" s="48" t="s">
        <v>769</v>
      </c>
      <c r="AC160" s="48" t="s">
        <v>770</v>
      </c>
      <c r="AD160" s="48" t="s">
        <v>226</v>
      </c>
      <c r="AE160" s="50" t="s">
        <v>1203</v>
      </c>
      <c r="AF160" s="48"/>
      <c r="AG160" s="48" t="s">
        <v>229</v>
      </c>
      <c r="AH160" s="48" t="s">
        <v>2366</v>
      </c>
      <c r="AI160" s="48">
        <v>0</v>
      </c>
      <c r="AJ160" s="48"/>
      <c r="AK160" s="48" t="s">
        <v>226</v>
      </c>
      <c r="AL160" s="48" t="s">
        <v>226</v>
      </c>
      <c r="AM160" s="48" t="s">
        <v>60</v>
      </c>
    </row>
    <row r="161" spans="1:39" ht="15" customHeight="1" x14ac:dyDescent="0.25">
      <c r="A161" s="44" t="s">
        <v>1207</v>
      </c>
      <c r="B161" s="45">
        <v>160</v>
      </c>
      <c r="C161" s="45">
        <v>262</v>
      </c>
      <c r="D161" s="45">
        <v>319</v>
      </c>
      <c r="E161" s="45" t="s">
        <v>1538</v>
      </c>
      <c r="F161" s="44" t="s">
        <v>1530</v>
      </c>
      <c r="G161" s="44" t="s">
        <v>1533</v>
      </c>
      <c r="H161" s="44" t="s">
        <v>771</v>
      </c>
      <c r="I161" s="44" t="s">
        <v>772</v>
      </c>
      <c r="J161" s="44" t="s">
        <v>55</v>
      </c>
      <c r="K161" s="46" t="s">
        <v>1203</v>
      </c>
      <c r="L161" s="44"/>
      <c r="M161" s="44" t="s">
        <v>595</v>
      </c>
      <c r="N161" s="44" t="s">
        <v>773</v>
      </c>
      <c r="O161" s="44" t="s">
        <v>51</v>
      </c>
      <c r="P161" s="44" t="s">
        <v>51</v>
      </c>
      <c r="Q161" s="44" t="s">
        <v>44</v>
      </c>
      <c r="R161" s="44" t="s">
        <v>55</v>
      </c>
      <c r="S161" s="44" t="s">
        <v>60</v>
      </c>
      <c r="T161" s="47"/>
      <c r="U161" s="48" t="s">
        <v>1713</v>
      </c>
      <c r="V161" s="49">
        <v>417</v>
      </c>
      <c r="W161" s="49">
        <v>261</v>
      </c>
      <c r="X161" s="49">
        <v>320</v>
      </c>
      <c r="Y161" s="49" t="s">
        <v>1945</v>
      </c>
      <c r="Z161" s="48" t="s">
        <v>1927</v>
      </c>
      <c r="AA161" s="53" t="s">
        <v>2559</v>
      </c>
      <c r="AB161" s="48" t="s">
        <v>77</v>
      </c>
      <c r="AC161" s="48" t="s">
        <v>77</v>
      </c>
      <c r="AD161" s="48" t="s">
        <v>78</v>
      </c>
      <c r="AE161" s="50" t="s">
        <v>61</v>
      </c>
      <c r="AF161" s="48"/>
      <c r="AG161" s="48"/>
      <c r="AH161" s="48"/>
      <c r="AI161" s="48"/>
      <c r="AJ161" s="48"/>
      <c r="AK161" s="48" t="s">
        <v>78</v>
      </c>
      <c r="AL161" s="48" t="s">
        <v>78</v>
      </c>
      <c r="AM161" s="48"/>
    </row>
    <row r="162" spans="1:39" ht="15" customHeight="1" x14ac:dyDescent="0.25">
      <c r="A162" s="44" t="s">
        <v>1207</v>
      </c>
      <c r="B162" s="45">
        <v>161</v>
      </c>
      <c r="C162" s="45">
        <v>252</v>
      </c>
      <c r="D162" s="45">
        <v>321</v>
      </c>
      <c r="E162" s="45" t="s">
        <v>1539</v>
      </c>
      <c r="F162" s="44" t="s">
        <v>1535</v>
      </c>
      <c r="G162" s="44" t="s">
        <v>1536</v>
      </c>
      <c r="H162" s="44" t="s">
        <v>774</v>
      </c>
      <c r="I162" s="44" t="s">
        <v>2103</v>
      </c>
      <c r="J162" s="44" t="s">
        <v>55</v>
      </c>
      <c r="K162" s="46" t="s">
        <v>1203</v>
      </c>
      <c r="L162" s="44"/>
      <c r="M162" s="44" t="s">
        <v>204</v>
      </c>
      <c r="N162" s="44" t="s">
        <v>2104</v>
      </c>
      <c r="O162" s="44" t="s">
        <v>775</v>
      </c>
      <c r="P162" s="44">
        <v>0</v>
      </c>
      <c r="Q162" s="44" t="s">
        <v>44</v>
      </c>
      <c r="R162" s="44" t="s">
        <v>55</v>
      </c>
      <c r="S162" s="44" t="s">
        <v>60</v>
      </c>
      <c r="T162" s="47"/>
      <c r="U162" s="48" t="s">
        <v>1713</v>
      </c>
      <c r="V162" s="49">
        <v>418</v>
      </c>
      <c r="W162" s="49">
        <v>251</v>
      </c>
      <c r="X162" s="49">
        <v>322</v>
      </c>
      <c r="Y162" s="49" t="s">
        <v>1932</v>
      </c>
      <c r="Z162" s="48" t="s">
        <v>1761</v>
      </c>
      <c r="AA162" s="48" t="s">
        <v>776</v>
      </c>
      <c r="AB162" s="48" t="s">
        <v>777</v>
      </c>
      <c r="AC162" s="48" t="s">
        <v>2367</v>
      </c>
      <c r="AD162" s="48" t="s">
        <v>686</v>
      </c>
      <c r="AE162" s="50" t="s">
        <v>1203</v>
      </c>
      <c r="AF162" s="48"/>
      <c r="AG162" s="48" t="s">
        <v>56</v>
      </c>
      <c r="AH162" s="48" t="s">
        <v>2368</v>
      </c>
      <c r="AI162" s="48" t="s">
        <v>2369</v>
      </c>
      <c r="AJ162" s="48"/>
      <c r="AK162" s="48" t="s">
        <v>126</v>
      </c>
      <c r="AL162" s="48" t="s">
        <v>686</v>
      </c>
      <c r="AM162" s="48" t="s">
        <v>60</v>
      </c>
    </row>
    <row r="163" spans="1:39" ht="15" customHeight="1" x14ac:dyDescent="0.25">
      <c r="A163" s="44" t="s">
        <v>1207</v>
      </c>
      <c r="B163" s="45">
        <v>162</v>
      </c>
      <c r="C163" s="45">
        <v>408</v>
      </c>
      <c r="D163" s="45">
        <v>323</v>
      </c>
      <c r="E163" s="45" t="s">
        <v>1541</v>
      </c>
      <c r="F163" s="44" t="s">
        <v>1535</v>
      </c>
      <c r="G163" s="44" t="s">
        <v>1536</v>
      </c>
      <c r="H163" s="44" t="s">
        <v>774</v>
      </c>
      <c r="I163" s="44" t="s">
        <v>2103</v>
      </c>
      <c r="J163" s="44" t="s">
        <v>60</v>
      </c>
      <c r="K163" s="46" t="s">
        <v>61</v>
      </c>
      <c r="L163" s="44"/>
      <c r="M163" s="44" t="s">
        <v>204</v>
      </c>
      <c r="N163" s="44" t="s">
        <v>2104</v>
      </c>
      <c r="O163" s="44" t="s">
        <v>775</v>
      </c>
      <c r="P163" s="44">
        <v>0</v>
      </c>
      <c r="Q163" s="44" t="s">
        <v>60</v>
      </c>
      <c r="R163" s="44" t="s">
        <v>60</v>
      </c>
      <c r="S163" s="44" t="s">
        <v>60</v>
      </c>
      <c r="T163" s="47"/>
      <c r="U163" s="48" t="s">
        <v>1713</v>
      </c>
      <c r="V163" s="49">
        <v>419</v>
      </c>
      <c r="W163" s="49">
        <v>407</v>
      </c>
      <c r="X163" s="49">
        <v>324</v>
      </c>
      <c r="Y163" s="49" t="s">
        <v>1762</v>
      </c>
      <c r="Z163" s="48" t="s">
        <v>1761</v>
      </c>
      <c r="AA163" s="48" t="s">
        <v>778</v>
      </c>
      <c r="AB163" s="48" t="s">
        <v>2370</v>
      </c>
      <c r="AC163" s="48" t="s">
        <v>2371</v>
      </c>
      <c r="AD163" s="48" t="s">
        <v>55</v>
      </c>
      <c r="AE163" s="50" t="s">
        <v>1203</v>
      </c>
      <c r="AF163" s="48"/>
      <c r="AG163" s="48" t="s">
        <v>204</v>
      </c>
      <c r="AH163" s="48" t="s">
        <v>2372</v>
      </c>
      <c r="AI163" s="48" t="s">
        <v>2373</v>
      </c>
      <c r="AJ163" s="48"/>
      <c r="AK163" s="48" t="s">
        <v>44</v>
      </c>
      <c r="AL163" s="48" t="s">
        <v>55</v>
      </c>
      <c r="AM163" s="48" t="s">
        <v>60</v>
      </c>
    </row>
    <row r="164" spans="1:39" ht="15" customHeight="1" x14ac:dyDescent="0.25">
      <c r="A164" s="44" t="s">
        <v>1207</v>
      </c>
      <c r="B164" s="45">
        <v>163</v>
      </c>
      <c r="C164" s="45">
        <v>410</v>
      </c>
      <c r="D164" s="45">
        <v>325</v>
      </c>
      <c r="E164" s="45" t="s">
        <v>1542</v>
      </c>
      <c r="F164" s="44" t="s">
        <v>1535</v>
      </c>
      <c r="G164" s="44" t="s">
        <v>1536</v>
      </c>
      <c r="H164" s="44" t="s">
        <v>774</v>
      </c>
      <c r="I164" s="44" t="s">
        <v>2103</v>
      </c>
      <c r="J164" s="44" t="s">
        <v>60</v>
      </c>
      <c r="K164" s="46" t="s">
        <v>61</v>
      </c>
      <c r="L164" s="44"/>
      <c r="M164" s="44" t="s">
        <v>204</v>
      </c>
      <c r="N164" s="44" t="s">
        <v>2104</v>
      </c>
      <c r="O164" s="44" t="s">
        <v>775</v>
      </c>
      <c r="P164" s="44">
        <v>0</v>
      </c>
      <c r="Q164" s="44" t="s">
        <v>60</v>
      </c>
      <c r="R164" s="44" t="s">
        <v>60</v>
      </c>
      <c r="S164" s="44" t="s">
        <v>60</v>
      </c>
      <c r="T164" s="47"/>
      <c r="U164" s="48" t="s">
        <v>1713</v>
      </c>
      <c r="V164" s="49">
        <v>420</v>
      </c>
      <c r="W164" s="49">
        <v>409</v>
      </c>
      <c r="X164" s="49">
        <v>326</v>
      </c>
      <c r="Y164" s="49" t="s">
        <v>1908</v>
      </c>
      <c r="Z164" s="48" t="s">
        <v>1761</v>
      </c>
      <c r="AA164" s="48" t="s">
        <v>779</v>
      </c>
      <c r="AB164" s="48" t="s">
        <v>780</v>
      </c>
      <c r="AC164" s="48" t="s">
        <v>781</v>
      </c>
      <c r="AD164" s="48" t="s">
        <v>55</v>
      </c>
      <c r="AE164" s="50" t="s">
        <v>1203</v>
      </c>
      <c r="AF164" s="48"/>
      <c r="AG164" s="48" t="s">
        <v>204</v>
      </c>
      <c r="AH164" s="48" t="s">
        <v>2374</v>
      </c>
      <c r="AI164" s="48" t="s">
        <v>2373</v>
      </c>
      <c r="AJ164" s="48"/>
      <c r="AK164" s="48" t="s">
        <v>44</v>
      </c>
      <c r="AL164" s="48" t="s">
        <v>55</v>
      </c>
      <c r="AM164" s="48" t="s">
        <v>60</v>
      </c>
    </row>
    <row r="165" spans="1:39" ht="15" customHeight="1" x14ac:dyDescent="0.25">
      <c r="A165" s="44" t="s">
        <v>1207</v>
      </c>
      <c r="B165" s="45">
        <v>164</v>
      </c>
      <c r="C165" s="45">
        <v>256</v>
      </c>
      <c r="D165" s="45">
        <v>327</v>
      </c>
      <c r="E165" s="45" t="s">
        <v>1544</v>
      </c>
      <c r="F165" s="44" t="s">
        <v>1535</v>
      </c>
      <c r="G165" s="44" t="s">
        <v>1540</v>
      </c>
      <c r="H165" s="44" t="s">
        <v>782</v>
      </c>
      <c r="I165" s="44" t="s">
        <v>2105</v>
      </c>
      <c r="J165" s="44" t="s">
        <v>55</v>
      </c>
      <c r="K165" s="46" t="s">
        <v>1203</v>
      </c>
      <c r="L165" s="44"/>
      <c r="M165" s="44" t="s">
        <v>783</v>
      </c>
      <c r="N165" s="44" t="s">
        <v>784</v>
      </c>
      <c r="O165" s="44" t="s">
        <v>785</v>
      </c>
      <c r="P165" s="44">
        <v>0</v>
      </c>
      <c r="Q165" s="44" t="s">
        <v>44</v>
      </c>
      <c r="R165" s="44" t="s">
        <v>55</v>
      </c>
      <c r="S165" s="44" t="s">
        <v>60</v>
      </c>
      <c r="T165" s="47"/>
      <c r="U165" s="48" t="s">
        <v>1713</v>
      </c>
      <c r="V165" s="49">
        <v>421</v>
      </c>
      <c r="W165" s="49">
        <v>255</v>
      </c>
      <c r="X165" s="49">
        <v>328</v>
      </c>
      <c r="Y165" s="49" t="s">
        <v>1923</v>
      </c>
      <c r="Z165" s="48" t="s">
        <v>1761</v>
      </c>
      <c r="AA165" s="48" t="s">
        <v>786</v>
      </c>
      <c r="AB165" s="48" t="s">
        <v>787</v>
      </c>
      <c r="AC165" s="48" t="s">
        <v>2375</v>
      </c>
      <c r="AD165" s="48" t="s">
        <v>686</v>
      </c>
      <c r="AE165" s="50" t="s">
        <v>1203</v>
      </c>
      <c r="AF165" s="48"/>
      <c r="AG165" s="48" t="s">
        <v>56</v>
      </c>
      <c r="AH165" s="48" t="s">
        <v>2376</v>
      </c>
      <c r="AI165" s="48">
        <v>0</v>
      </c>
      <c r="AJ165" s="48"/>
      <c r="AK165" s="48" t="s">
        <v>126</v>
      </c>
      <c r="AL165" s="48" t="s">
        <v>686</v>
      </c>
      <c r="AM165" s="48" t="s">
        <v>60</v>
      </c>
    </row>
    <row r="166" spans="1:39" ht="15" customHeight="1" x14ac:dyDescent="0.25">
      <c r="A166" s="44" t="s">
        <v>1207</v>
      </c>
      <c r="B166" s="45">
        <v>165</v>
      </c>
      <c r="C166" s="45">
        <v>412</v>
      </c>
      <c r="D166" s="45">
        <v>329</v>
      </c>
      <c r="E166" s="45" t="s">
        <v>1546</v>
      </c>
      <c r="F166" s="44" t="s">
        <v>1535</v>
      </c>
      <c r="G166" s="44" t="s">
        <v>1540</v>
      </c>
      <c r="H166" s="44" t="s">
        <v>782</v>
      </c>
      <c r="I166" s="44" t="s">
        <v>2105</v>
      </c>
      <c r="J166" s="44" t="s">
        <v>60</v>
      </c>
      <c r="K166" s="46" t="s">
        <v>61</v>
      </c>
      <c r="L166" s="44"/>
      <c r="M166" s="44" t="s">
        <v>783</v>
      </c>
      <c r="N166" s="44" t="s">
        <v>784</v>
      </c>
      <c r="O166" s="44" t="s">
        <v>785</v>
      </c>
      <c r="P166" s="44">
        <v>0</v>
      </c>
      <c r="Q166" s="44" t="s">
        <v>60</v>
      </c>
      <c r="R166" s="44" t="s">
        <v>60</v>
      </c>
      <c r="S166" s="44" t="s">
        <v>60</v>
      </c>
      <c r="T166" s="47"/>
      <c r="U166" s="48" t="s">
        <v>1713</v>
      </c>
      <c r="V166" s="49">
        <v>422</v>
      </c>
      <c r="W166" s="49">
        <v>411</v>
      </c>
      <c r="X166" s="49">
        <v>330</v>
      </c>
      <c r="Y166" s="49" t="s">
        <v>1802</v>
      </c>
      <c r="Z166" s="48" t="s">
        <v>1763</v>
      </c>
      <c r="AA166" s="48" t="s">
        <v>796</v>
      </c>
      <c r="AB166" s="48" t="s">
        <v>797</v>
      </c>
      <c r="AC166" s="48" t="s">
        <v>798</v>
      </c>
      <c r="AD166" s="48" t="s">
        <v>55</v>
      </c>
      <c r="AE166" s="50" t="s">
        <v>1203</v>
      </c>
      <c r="AF166" s="48"/>
      <c r="AG166" s="48" t="s">
        <v>783</v>
      </c>
      <c r="AH166" s="48" t="s">
        <v>2377</v>
      </c>
      <c r="AI166" s="48" t="s">
        <v>2378</v>
      </c>
      <c r="AJ166" s="48"/>
      <c r="AK166" s="48" t="s">
        <v>44</v>
      </c>
      <c r="AL166" s="48" t="s">
        <v>55</v>
      </c>
      <c r="AM166" s="48" t="s">
        <v>60</v>
      </c>
    </row>
    <row r="167" spans="1:39" ht="15" customHeight="1" x14ac:dyDescent="0.25">
      <c r="A167" s="44" t="s">
        <v>1207</v>
      </c>
      <c r="B167" s="45">
        <v>166</v>
      </c>
      <c r="C167" s="45">
        <v>248</v>
      </c>
      <c r="D167" s="45">
        <v>331</v>
      </c>
      <c r="E167" s="45" t="s">
        <v>1547</v>
      </c>
      <c r="F167" s="44" t="s">
        <v>1535</v>
      </c>
      <c r="G167" s="44" t="s">
        <v>1543</v>
      </c>
      <c r="H167" s="44" t="s">
        <v>788</v>
      </c>
      <c r="I167" s="44" t="s">
        <v>2106</v>
      </c>
      <c r="J167" s="44" t="s">
        <v>44</v>
      </c>
      <c r="K167" s="46" t="s">
        <v>1203</v>
      </c>
      <c r="L167" s="44"/>
      <c r="M167" s="44" t="s">
        <v>240</v>
      </c>
      <c r="N167" s="44" t="s">
        <v>789</v>
      </c>
      <c r="O167" s="44" t="s">
        <v>2107</v>
      </c>
      <c r="P167" s="44">
        <v>0</v>
      </c>
      <c r="Q167" s="44" t="s">
        <v>44</v>
      </c>
      <c r="R167" s="44" t="s">
        <v>55</v>
      </c>
      <c r="S167" s="44" t="s">
        <v>60</v>
      </c>
      <c r="T167" s="47"/>
      <c r="U167" s="48" t="s">
        <v>1713</v>
      </c>
      <c r="V167" s="49">
        <v>423</v>
      </c>
      <c r="W167" s="49">
        <v>247</v>
      </c>
      <c r="X167" s="49">
        <v>332</v>
      </c>
      <c r="Y167" s="49" t="s">
        <v>1929</v>
      </c>
      <c r="Z167" s="48" t="s">
        <v>1761</v>
      </c>
      <c r="AA167" s="48" t="s">
        <v>790</v>
      </c>
      <c r="AB167" s="48" t="s">
        <v>791</v>
      </c>
      <c r="AC167" s="48" t="s">
        <v>2379</v>
      </c>
      <c r="AD167" s="48" t="s">
        <v>44</v>
      </c>
      <c r="AE167" s="50" t="s">
        <v>1203</v>
      </c>
      <c r="AF167" s="48"/>
      <c r="AG167" s="48" t="s">
        <v>240</v>
      </c>
      <c r="AH167" s="48" t="s">
        <v>2380</v>
      </c>
      <c r="AI167" s="48" t="s">
        <v>2381</v>
      </c>
      <c r="AJ167" s="48"/>
      <c r="AK167" s="48" t="s">
        <v>44</v>
      </c>
      <c r="AL167" s="48" t="s">
        <v>55</v>
      </c>
      <c r="AM167" s="48" t="s">
        <v>60</v>
      </c>
    </row>
    <row r="168" spans="1:39" ht="15" customHeight="1" x14ac:dyDescent="0.25">
      <c r="A168" s="44" t="s">
        <v>1207</v>
      </c>
      <c r="B168" s="45">
        <v>167</v>
      </c>
      <c r="C168" s="45">
        <v>448</v>
      </c>
      <c r="D168" s="45">
        <v>333</v>
      </c>
      <c r="E168" s="45" t="s">
        <v>1548</v>
      </c>
      <c r="F168" s="44" t="s">
        <v>1535</v>
      </c>
      <c r="G168" s="44" t="s">
        <v>1545</v>
      </c>
      <c r="H168" s="44" t="s">
        <v>792</v>
      </c>
      <c r="I168" s="44" t="s">
        <v>793</v>
      </c>
      <c r="J168" s="44" t="s">
        <v>44</v>
      </c>
      <c r="K168" s="46" t="s">
        <v>1203</v>
      </c>
      <c r="L168" s="44"/>
      <c r="M168" s="44" t="s">
        <v>595</v>
      </c>
      <c r="N168" s="44" t="s">
        <v>794</v>
      </c>
      <c r="O168" s="44" t="s">
        <v>795</v>
      </c>
      <c r="P168" s="44">
        <v>0</v>
      </c>
      <c r="Q168" s="44" t="s">
        <v>44</v>
      </c>
      <c r="R168" s="44" t="s">
        <v>55</v>
      </c>
      <c r="S168" s="44" t="s">
        <v>60</v>
      </c>
      <c r="T168" s="47"/>
      <c r="U168" s="48" t="s">
        <v>1713</v>
      </c>
      <c r="V168" s="49">
        <v>424</v>
      </c>
      <c r="W168" s="49">
        <v>447</v>
      </c>
      <c r="X168" s="49">
        <v>334</v>
      </c>
      <c r="Y168" s="49" t="s">
        <v>1861</v>
      </c>
      <c r="Z168" s="48" t="s">
        <v>1936</v>
      </c>
      <c r="AA168" s="48" t="s">
        <v>799</v>
      </c>
      <c r="AB168" s="48" t="s">
        <v>2382</v>
      </c>
      <c r="AC168" s="48" t="s">
        <v>2383</v>
      </c>
      <c r="AD168" s="48" t="s">
        <v>55</v>
      </c>
      <c r="AE168" s="50" t="s">
        <v>1203</v>
      </c>
      <c r="AF168" s="48"/>
      <c r="AG168" s="48" t="s">
        <v>595</v>
      </c>
      <c r="AH168" s="48" t="s">
        <v>2384</v>
      </c>
      <c r="AI168" s="48" t="s">
        <v>2385</v>
      </c>
      <c r="AJ168" s="48"/>
      <c r="AK168" s="48" t="s">
        <v>44</v>
      </c>
      <c r="AL168" s="48" t="s">
        <v>55</v>
      </c>
      <c r="AM168" s="48" t="s">
        <v>60</v>
      </c>
    </row>
    <row r="169" spans="1:39" ht="15" customHeight="1" x14ac:dyDescent="0.25">
      <c r="A169" s="44" t="s">
        <v>1207</v>
      </c>
      <c r="B169" s="45">
        <v>168</v>
      </c>
      <c r="C169" s="45">
        <v>478</v>
      </c>
      <c r="D169" s="45">
        <v>335</v>
      </c>
      <c r="E169" s="45" t="s">
        <v>1550</v>
      </c>
      <c r="F169" s="44" t="s">
        <v>1535</v>
      </c>
      <c r="G169" s="44" t="s">
        <v>1545</v>
      </c>
      <c r="H169" s="44" t="s">
        <v>792</v>
      </c>
      <c r="I169" s="44" t="s">
        <v>793</v>
      </c>
      <c r="J169" s="44" t="s">
        <v>60</v>
      </c>
      <c r="K169" s="46" t="s">
        <v>61</v>
      </c>
      <c r="L169" s="44"/>
      <c r="M169" s="44" t="s">
        <v>595</v>
      </c>
      <c r="N169" s="44" t="s">
        <v>794</v>
      </c>
      <c r="O169" s="44" t="s">
        <v>795</v>
      </c>
      <c r="P169" s="44">
        <v>0</v>
      </c>
      <c r="Q169" s="44" t="s">
        <v>60</v>
      </c>
      <c r="R169" s="44" t="s">
        <v>60</v>
      </c>
      <c r="S169" s="44" t="s">
        <v>60</v>
      </c>
      <c r="T169" s="47"/>
      <c r="U169" s="48" t="s">
        <v>1713</v>
      </c>
      <c r="V169" s="49">
        <v>425</v>
      </c>
      <c r="W169" s="49">
        <v>477</v>
      </c>
      <c r="X169" s="49">
        <v>336</v>
      </c>
      <c r="Y169" s="49" t="s">
        <v>1957</v>
      </c>
      <c r="Z169" s="48" t="s">
        <v>1765</v>
      </c>
      <c r="AA169" s="48" t="s">
        <v>800</v>
      </c>
      <c r="AB169" s="48" t="s">
        <v>801</v>
      </c>
      <c r="AC169" s="48" t="s">
        <v>802</v>
      </c>
      <c r="AD169" s="48" t="s">
        <v>55</v>
      </c>
      <c r="AE169" s="50" t="s">
        <v>1203</v>
      </c>
      <c r="AF169" s="48"/>
      <c r="AG169" s="48" t="s">
        <v>595</v>
      </c>
      <c r="AH169" s="48" t="s">
        <v>2386</v>
      </c>
      <c r="AI169" s="48" t="s">
        <v>2387</v>
      </c>
      <c r="AJ169" s="48"/>
      <c r="AK169" s="48" t="s">
        <v>44</v>
      </c>
      <c r="AL169" s="48" t="s">
        <v>55</v>
      </c>
      <c r="AM169" s="48" t="s">
        <v>60</v>
      </c>
    </row>
    <row r="170" spans="1:39" ht="15" customHeight="1" x14ac:dyDescent="0.25">
      <c r="A170" s="44" t="s">
        <v>1207</v>
      </c>
      <c r="B170" s="45">
        <v>169</v>
      </c>
      <c r="C170" s="45">
        <v>492</v>
      </c>
      <c r="D170" s="45">
        <v>337</v>
      </c>
      <c r="E170" s="45" t="s">
        <v>1552</v>
      </c>
      <c r="F170" s="44" t="s">
        <v>1535</v>
      </c>
      <c r="G170" s="44" t="s">
        <v>1545</v>
      </c>
      <c r="H170" s="44" t="s">
        <v>792</v>
      </c>
      <c r="I170" s="44" t="s">
        <v>793</v>
      </c>
      <c r="J170" s="44" t="s">
        <v>60</v>
      </c>
      <c r="K170" s="46" t="s">
        <v>61</v>
      </c>
      <c r="L170" s="44"/>
      <c r="M170" s="44" t="s">
        <v>595</v>
      </c>
      <c r="N170" s="44" t="s">
        <v>794</v>
      </c>
      <c r="O170" s="44" t="s">
        <v>795</v>
      </c>
      <c r="P170" s="44">
        <v>0</v>
      </c>
      <c r="Q170" s="44" t="s">
        <v>60</v>
      </c>
      <c r="R170" s="44" t="s">
        <v>60</v>
      </c>
      <c r="S170" s="44" t="s">
        <v>60</v>
      </c>
      <c r="T170" s="47"/>
      <c r="U170" s="48" t="s">
        <v>1713</v>
      </c>
      <c r="V170" s="49">
        <v>426</v>
      </c>
      <c r="W170" s="49">
        <v>491</v>
      </c>
      <c r="X170" s="49">
        <v>338</v>
      </c>
      <c r="Y170" s="49" t="s">
        <v>1973</v>
      </c>
      <c r="Z170" s="48" t="s">
        <v>1728</v>
      </c>
      <c r="AA170" s="48" t="s">
        <v>803</v>
      </c>
      <c r="AB170" s="48" t="s">
        <v>804</v>
      </c>
      <c r="AC170" s="48" t="s">
        <v>805</v>
      </c>
      <c r="AD170" s="48" t="s">
        <v>55</v>
      </c>
      <c r="AE170" s="50" t="s">
        <v>1203</v>
      </c>
      <c r="AF170" s="48"/>
      <c r="AG170" s="48" t="s">
        <v>595</v>
      </c>
      <c r="AH170" s="48" t="s">
        <v>2388</v>
      </c>
      <c r="AI170" s="48" t="s">
        <v>2387</v>
      </c>
      <c r="AJ170" s="48"/>
      <c r="AK170" s="48" t="s">
        <v>44</v>
      </c>
      <c r="AL170" s="48" t="s">
        <v>55</v>
      </c>
      <c r="AM170" s="48" t="s">
        <v>60</v>
      </c>
    </row>
    <row r="171" spans="1:39" ht="15" customHeight="1" x14ac:dyDescent="0.25">
      <c r="A171" s="44" t="s">
        <v>1207</v>
      </c>
      <c r="B171" s="45">
        <v>170</v>
      </c>
      <c r="C171" s="45">
        <v>480</v>
      </c>
      <c r="D171" s="45">
        <v>339</v>
      </c>
      <c r="E171" s="45" t="s">
        <v>1555</v>
      </c>
      <c r="F171" s="44" t="s">
        <v>1535</v>
      </c>
      <c r="G171" s="44" t="s">
        <v>1549</v>
      </c>
      <c r="H171" s="44" t="s">
        <v>806</v>
      </c>
      <c r="I171" s="44" t="s">
        <v>807</v>
      </c>
      <c r="J171" s="44" t="s">
        <v>44</v>
      </c>
      <c r="K171" s="46" t="s">
        <v>1203</v>
      </c>
      <c r="L171" s="44"/>
      <c r="M171" s="44" t="s">
        <v>296</v>
      </c>
      <c r="N171" s="44" t="s">
        <v>808</v>
      </c>
      <c r="O171" s="44" t="s">
        <v>809</v>
      </c>
      <c r="P171" s="44">
        <v>0</v>
      </c>
      <c r="Q171" s="44" t="s">
        <v>44</v>
      </c>
      <c r="R171" s="44" t="s">
        <v>55</v>
      </c>
      <c r="S171" s="44" t="s">
        <v>60</v>
      </c>
      <c r="T171" s="47"/>
      <c r="U171" s="48" t="s">
        <v>1713</v>
      </c>
      <c r="V171" s="49">
        <v>427</v>
      </c>
      <c r="W171" s="49">
        <v>479</v>
      </c>
      <c r="X171" s="49">
        <v>340</v>
      </c>
      <c r="Y171" s="49" t="s">
        <v>1958</v>
      </c>
      <c r="Z171" s="48" t="s">
        <v>1765</v>
      </c>
      <c r="AA171" s="48" t="s">
        <v>810</v>
      </c>
      <c r="AB171" s="48" t="s">
        <v>811</v>
      </c>
      <c r="AC171" s="48" t="s">
        <v>812</v>
      </c>
      <c r="AD171" s="48" t="s">
        <v>44</v>
      </c>
      <c r="AE171" s="50" t="s">
        <v>1203</v>
      </c>
      <c r="AF171" s="48"/>
      <c r="AG171" s="48" t="s">
        <v>595</v>
      </c>
      <c r="AH171" s="48" t="s">
        <v>2389</v>
      </c>
      <c r="AI171" s="48" t="s">
        <v>816</v>
      </c>
      <c r="AJ171" s="48"/>
      <c r="AK171" s="48" t="s">
        <v>44</v>
      </c>
      <c r="AL171" s="48" t="s">
        <v>55</v>
      </c>
      <c r="AM171" s="48" t="s">
        <v>60</v>
      </c>
    </row>
    <row r="172" spans="1:39" ht="15" customHeight="1" x14ac:dyDescent="0.25">
      <c r="A172" s="44" t="s">
        <v>1207</v>
      </c>
      <c r="B172" s="45">
        <v>171</v>
      </c>
      <c r="C172" s="45">
        <v>246</v>
      </c>
      <c r="D172" s="45">
        <v>341</v>
      </c>
      <c r="E172" s="45" t="s">
        <v>1557</v>
      </c>
      <c r="F172" s="44" t="s">
        <v>1535</v>
      </c>
      <c r="G172" s="44" t="s">
        <v>1551</v>
      </c>
      <c r="H172" s="44" t="s">
        <v>813</v>
      </c>
      <c r="I172" s="44" t="s">
        <v>814</v>
      </c>
      <c r="J172" s="44" t="s">
        <v>55</v>
      </c>
      <c r="K172" s="46" t="s">
        <v>1203</v>
      </c>
      <c r="L172" s="44"/>
      <c r="M172" s="44" t="s">
        <v>595</v>
      </c>
      <c r="N172" s="44" t="s">
        <v>815</v>
      </c>
      <c r="O172" s="44" t="s">
        <v>2108</v>
      </c>
      <c r="P172" s="44">
        <v>0</v>
      </c>
      <c r="Q172" s="44" t="s">
        <v>44</v>
      </c>
      <c r="R172" s="44" t="s">
        <v>55</v>
      </c>
      <c r="S172" s="44" t="s">
        <v>60</v>
      </c>
      <c r="T172" s="47"/>
      <c r="U172" s="48" t="s">
        <v>1713</v>
      </c>
      <c r="V172" s="49">
        <v>428</v>
      </c>
      <c r="W172" s="49">
        <v>245</v>
      </c>
      <c r="X172" s="49">
        <v>342</v>
      </c>
      <c r="Y172" s="49" t="s">
        <v>1915</v>
      </c>
      <c r="Z172" s="48" t="s">
        <v>1761</v>
      </c>
      <c r="AA172" s="53" t="s">
        <v>2568</v>
      </c>
      <c r="AB172" s="48" t="s">
        <v>77</v>
      </c>
      <c r="AC172" s="48" t="s">
        <v>77</v>
      </c>
      <c r="AD172" s="48" t="s">
        <v>78</v>
      </c>
      <c r="AE172" s="50" t="s">
        <v>61</v>
      </c>
      <c r="AF172" s="48"/>
      <c r="AG172" s="48"/>
      <c r="AH172" s="48"/>
      <c r="AI172" s="48"/>
      <c r="AJ172" s="48"/>
      <c r="AK172" s="48" t="s">
        <v>78</v>
      </c>
      <c r="AL172" s="48" t="s">
        <v>78</v>
      </c>
      <c r="AM172" s="48"/>
    </row>
    <row r="173" spans="1:39" ht="15" customHeight="1" x14ac:dyDescent="0.25">
      <c r="A173" s="44" t="s">
        <v>1207</v>
      </c>
      <c r="B173" s="45">
        <v>172</v>
      </c>
      <c r="C173" s="45">
        <v>234</v>
      </c>
      <c r="D173" s="45">
        <v>343</v>
      </c>
      <c r="E173" s="45" t="s">
        <v>1559</v>
      </c>
      <c r="F173" s="44" t="s">
        <v>1553</v>
      </c>
      <c r="G173" s="44" t="s">
        <v>1554</v>
      </c>
      <c r="H173" s="44" t="s">
        <v>817</v>
      </c>
      <c r="I173" s="44" t="s">
        <v>818</v>
      </c>
      <c r="J173" s="44" t="s">
        <v>126</v>
      </c>
      <c r="K173" s="46" t="s">
        <v>1203</v>
      </c>
      <c r="L173" s="44"/>
      <c r="M173" s="44" t="s">
        <v>296</v>
      </c>
      <c r="N173" s="44" t="s">
        <v>819</v>
      </c>
      <c r="O173" s="44" t="s">
        <v>820</v>
      </c>
      <c r="P173" s="44">
        <v>0</v>
      </c>
      <c r="Q173" s="44" t="s">
        <v>126</v>
      </c>
      <c r="R173" s="44" t="s">
        <v>126</v>
      </c>
      <c r="S173" s="44"/>
      <c r="T173" s="47"/>
      <c r="U173" s="48" t="s">
        <v>1713</v>
      </c>
      <c r="V173" s="49">
        <v>429</v>
      </c>
      <c r="W173" s="49">
        <v>233</v>
      </c>
      <c r="X173" s="49">
        <v>344</v>
      </c>
      <c r="Y173" s="49" t="s">
        <v>1944</v>
      </c>
      <c r="Z173" s="48" t="s">
        <v>1942</v>
      </c>
      <c r="AA173" s="48" t="s">
        <v>821</v>
      </c>
      <c r="AB173" s="48" t="s">
        <v>822</v>
      </c>
      <c r="AC173" s="48" t="s">
        <v>823</v>
      </c>
      <c r="AD173" s="48" t="s">
        <v>126</v>
      </c>
      <c r="AE173" s="50" t="s">
        <v>1203</v>
      </c>
      <c r="AF173" s="48"/>
      <c r="AG173" s="48" t="s">
        <v>595</v>
      </c>
      <c r="AH173" s="48" t="s">
        <v>2390</v>
      </c>
      <c r="AI173" s="48">
        <v>0</v>
      </c>
      <c r="AJ173" s="48"/>
      <c r="AK173" s="48" t="s">
        <v>126</v>
      </c>
      <c r="AL173" s="48" t="s">
        <v>686</v>
      </c>
      <c r="AM173" s="48" t="s">
        <v>60</v>
      </c>
    </row>
    <row r="174" spans="1:39" ht="15" customHeight="1" x14ac:dyDescent="0.25">
      <c r="A174" s="44" t="s">
        <v>1207</v>
      </c>
      <c r="B174" s="45">
        <v>173</v>
      </c>
      <c r="C174" s="45">
        <v>244</v>
      </c>
      <c r="D174" s="45">
        <v>345</v>
      </c>
      <c r="E174" s="45" t="s">
        <v>1562</v>
      </c>
      <c r="F174" s="44" t="s">
        <v>1553</v>
      </c>
      <c r="G174" s="44" t="s">
        <v>1556</v>
      </c>
      <c r="H174" s="44" t="s">
        <v>824</v>
      </c>
      <c r="I174" s="44" t="s">
        <v>825</v>
      </c>
      <c r="J174" s="44" t="s">
        <v>44</v>
      </c>
      <c r="K174" s="46" t="s">
        <v>1203</v>
      </c>
      <c r="L174" s="44"/>
      <c r="M174" s="44" t="s">
        <v>56</v>
      </c>
      <c r="N174" s="44" t="s">
        <v>563</v>
      </c>
      <c r="O174" s="44" t="s">
        <v>51</v>
      </c>
      <c r="P174" s="44" t="s">
        <v>51</v>
      </c>
      <c r="Q174" s="44" t="s">
        <v>44</v>
      </c>
      <c r="R174" s="44" t="s">
        <v>55</v>
      </c>
      <c r="S174" s="44" t="s">
        <v>60</v>
      </c>
      <c r="T174" s="47"/>
      <c r="U174" s="48" t="s">
        <v>1713</v>
      </c>
      <c r="V174" s="49">
        <v>430</v>
      </c>
      <c r="W174" s="49">
        <v>243</v>
      </c>
      <c r="X174" s="49">
        <v>346</v>
      </c>
      <c r="Y174" s="49" t="s">
        <v>1934</v>
      </c>
      <c r="Z174" s="48" t="s">
        <v>1918</v>
      </c>
      <c r="AA174" s="48" t="s">
        <v>826</v>
      </c>
      <c r="AB174" s="48" t="s">
        <v>2391</v>
      </c>
      <c r="AC174" s="48" t="s">
        <v>827</v>
      </c>
      <c r="AD174" s="48" t="s">
        <v>126</v>
      </c>
      <c r="AE174" s="50" t="s">
        <v>1203</v>
      </c>
      <c r="AF174" s="48"/>
      <c r="AG174" s="48" t="s">
        <v>56</v>
      </c>
      <c r="AH174" s="48" t="s">
        <v>2323</v>
      </c>
      <c r="AI174" s="48">
        <v>0</v>
      </c>
      <c r="AJ174" s="48"/>
      <c r="AK174" s="48" t="s">
        <v>126</v>
      </c>
      <c r="AL174" s="48" t="s">
        <v>686</v>
      </c>
      <c r="AM174" s="48" t="s">
        <v>60</v>
      </c>
    </row>
    <row r="175" spans="1:39" ht="15" customHeight="1" x14ac:dyDescent="0.25">
      <c r="A175" s="44" t="s">
        <v>1207</v>
      </c>
      <c r="B175" s="45">
        <v>174</v>
      </c>
      <c r="C175" s="45">
        <v>238</v>
      </c>
      <c r="D175" s="45">
        <v>347</v>
      </c>
      <c r="E175" s="45" t="s">
        <v>1564</v>
      </c>
      <c r="F175" s="44" t="s">
        <v>1553</v>
      </c>
      <c r="G175" s="44" t="s">
        <v>1558</v>
      </c>
      <c r="H175" s="44" t="s">
        <v>828</v>
      </c>
      <c r="I175" s="44" t="s">
        <v>2109</v>
      </c>
      <c r="J175" s="44" t="s">
        <v>226</v>
      </c>
      <c r="K175" s="46" t="s">
        <v>1203</v>
      </c>
      <c r="L175" s="44"/>
      <c r="M175" s="44" t="s">
        <v>204</v>
      </c>
      <c r="N175" s="44" t="s">
        <v>2110</v>
      </c>
      <c r="O175" s="44">
        <v>0</v>
      </c>
      <c r="P175" s="44">
        <v>0</v>
      </c>
      <c r="Q175" s="44" t="s">
        <v>226</v>
      </c>
      <c r="R175" s="44" t="s">
        <v>226</v>
      </c>
      <c r="S175" s="44" t="s">
        <v>60</v>
      </c>
      <c r="T175" s="47"/>
      <c r="U175" s="48" t="s">
        <v>1713</v>
      </c>
      <c r="V175" s="49">
        <v>431</v>
      </c>
      <c r="W175" s="49">
        <v>237</v>
      </c>
      <c r="X175" s="49">
        <v>348</v>
      </c>
      <c r="Y175" s="49" t="s">
        <v>1919</v>
      </c>
      <c r="Z175" s="48" t="s">
        <v>1918</v>
      </c>
      <c r="AA175" s="53" t="s">
        <v>2566</v>
      </c>
      <c r="AB175" s="48" t="s">
        <v>77</v>
      </c>
      <c r="AC175" s="48" t="s">
        <v>77</v>
      </c>
      <c r="AD175" s="48" t="s">
        <v>78</v>
      </c>
      <c r="AE175" s="50" t="s">
        <v>61</v>
      </c>
      <c r="AF175" s="48"/>
      <c r="AG175" s="48"/>
      <c r="AH175" s="48"/>
      <c r="AI175" s="48"/>
      <c r="AJ175" s="48"/>
      <c r="AK175" s="48" t="s">
        <v>78</v>
      </c>
      <c r="AL175" s="48" t="s">
        <v>78</v>
      </c>
      <c r="AM175" s="48"/>
    </row>
    <row r="176" spans="1:39" ht="15" customHeight="1" x14ac:dyDescent="0.25">
      <c r="A176" s="44" t="s">
        <v>1207</v>
      </c>
      <c r="B176" s="45">
        <v>175</v>
      </c>
      <c r="C176" s="45">
        <v>266</v>
      </c>
      <c r="D176" s="45">
        <v>349</v>
      </c>
      <c r="E176" s="45" t="s">
        <v>1566</v>
      </c>
      <c r="F176" s="44" t="s">
        <v>1560</v>
      </c>
      <c r="G176" s="44" t="s">
        <v>1561</v>
      </c>
      <c r="H176" s="44" t="s">
        <v>829</v>
      </c>
      <c r="I176" s="44" t="s">
        <v>830</v>
      </c>
      <c r="J176" s="44" t="s">
        <v>126</v>
      </c>
      <c r="K176" s="46" t="s">
        <v>1203</v>
      </c>
      <c r="L176" s="44"/>
      <c r="M176" s="44" t="s">
        <v>56</v>
      </c>
      <c r="N176" s="44" t="s">
        <v>583</v>
      </c>
      <c r="O176" s="44">
        <v>0</v>
      </c>
      <c r="P176" s="44" t="s">
        <v>831</v>
      </c>
      <c r="Q176" s="44" t="s">
        <v>126</v>
      </c>
      <c r="R176" s="44" t="s">
        <v>126</v>
      </c>
      <c r="S176" s="44"/>
      <c r="T176" s="47"/>
      <c r="U176" s="48" t="s">
        <v>1713</v>
      </c>
      <c r="V176" s="49">
        <v>432</v>
      </c>
      <c r="W176" s="49">
        <v>265</v>
      </c>
      <c r="X176" s="49">
        <v>350</v>
      </c>
      <c r="Y176" s="49" t="s">
        <v>1951</v>
      </c>
      <c r="Z176" s="48" t="s">
        <v>1946</v>
      </c>
      <c r="AA176" s="48" t="s">
        <v>832</v>
      </c>
      <c r="AB176" s="48" t="s">
        <v>833</v>
      </c>
      <c r="AC176" s="48" t="s">
        <v>834</v>
      </c>
      <c r="AD176" s="48" t="s">
        <v>126</v>
      </c>
      <c r="AE176" s="50" t="s">
        <v>1203</v>
      </c>
      <c r="AF176" s="48"/>
      <c r="AG176" s="48" t="s">
        <v>56</v>
      </c>
      <c r="AH176" s="48" t="s">
        <v>2392</v>
      </c>
      <c r="AI176" s="48" t="s">
        <v>2393</v>
      </c>
      <c r="AJ176" s="48"/>
      <c r="AK176" s="48" t="s">
        <v>126</v>
      </c>
      <c r="AL176" s="48" t="s">
        <v>686</v>
      </c>
      <c r="AM176" s="48" t="s">
        <v>60</v>
      </c>
    </row>
    <row r="177" spans="1:39" ht="15" customHeight="1" x14ac:dyDescent="0.25">
      <c r="A177" s="44" t="s">
        <v>1207</v>
      </c>
      <c r="B177" s="45">
        <v>176</v>
      </c>
      <c r="C177" s="45">
        <v>276</v>
      </c>
      <c r="D177" s="45">
        <v>351</v>
      </c>
      <c r="E177" s="45" t="s">
        <v>1568</v>
      </c>
      <c r="F177" s="44" t="s">
        <v>1560</v>
      </c>
      <c r="G177" s="44" t="s">
        <v>1563</v>
      </c>
      <c r="H177" s="44" t="s">
        <v>835</v>
      </c>
      <c r="I177" s="44" t="s">
        <v>836</v>
      </c>
      <c r="J177" s="44" t="s">
        <v>44</v>
      </c>
      <c r="K177" s="46" t="s">
        <v>1203</v>
      </c>
      <c r="L177" s="44"/>
      <c r="M177" s="44" t="s">
        <v>389</v>
      </c>
      <c r="N177" s="44" t="s">
        <v>837</v>
      </c>
      <c r="O177" s="44" t="s">
        <v>51</v>
      </c>
      <c r="P177" s="44" t="s">
        <v>51</v>
      </c>
      <c r="Q177" s="44" t="s">
        <v>44</v>
      </c>
      <c r="R177" s="44" t="s">
        <v>55</v>
      </c>
      <c r="S177" s="44" t="s">
        <v>60</v>
      </c>
      <c r="T177" s="47"/>
      <c r="U177" s="48" t="s">
        <v>1713</v>
      </c>
      <c r="V177" s="49">
        <v>433</v>
      </c>
      <c r="W177" s="49">
        <v>275</v>
      </c>
      <c r="X177" s="49">
        <v>352</v>
      </c>
      <c r="Y177" s="49" t="s">
        <v>1954</v>
      </c>
      <c r="Z177" s="48" t="s">
        <v>1948</v>
      </c>
      <c r="AA177" s="53" t="s">
        <v>2560</v>
      </c>
      <c r="AB177" s="48" t="s">
        <v>77</v>
      </c>
      <c r="AC177" s="48" t="s">
        <v>77</v>
      </c>
      <c r="AD177" s="48" t="s">
        <v>78</v>
      </c>
      <c r="AE177" s="50" t="s">
        <v>61</v>
      </c>
      <c r="AF177" s="48"/>
      <c r="AG177" s="48"/>
      <c r="AH177" s="48"/>
      <c r="AI177" s="48"/>
      <c r="AJ177" s="48"/>
      <c r="AK177" s="48" t="s">
        <v>78</v>
      </c>
      <c r="AL177" s="48" t="s">
        <v>78</v>
      </c>
      <c r="AM177" s="48"/>
    </row>
    <row r="178" spans="1:39" ht="15" customHeight="1" x14ac:dyDescent="0.25">
      <c r="A178" s="44" t="s">
        <v>1207</v>
      </c>
      <c r="B178" s="45">
        <v>177</v>
      </c>
      <c r="C178" s="45">
        <v>278</v>
      </c>
      <c r="D178" s="45">
        <v>353</v>
      </c>
      <c r="E178" s="45" t="s">
        <v>1570</v>
      </c>
      <c r="F178" s="44" t="s">
        <v>1560</v>
      </c>
      <c r="G178" s="44" t="s">
        <v>1565</v>
      </c>
      <c r="H178" s="44" t="s">
        <v>838</v>
      </c>
      <c r="I178" s="44" t="s">
        <v>839</v>
      </c>
      <c r="J178" s="44" t="s">
        <v>126</v>
      </c>
      <c r="K178" s="46" t="s">
        <v>1203</v>
      </c>
      <c r="L178" s="44"/>
      <c r="M178" s="44" t="s">
        <v>104</v>
      </c>
      <c r="N178" s="44" t="s">
        <v>2111</v>
      </c>
      <c r="O178" s="44">
        <v>0</v>
      </c>
      <c r="P178" s="44">
        <v>0</v>
      </c>
      <c r="Q178" s="44" t="s">
        <v>126</v>
      </c>
      <c r="R178" s="44" t="s">
        <v>126</v>
      </c>
      <c r="S178" s="44"/>
      <c r="T178" s="47"/>
      <c r="U178" s="48" t="s">
        <v>1713</v>
      </c>
      <c r="V178" s="49">
        <v>434</v>
      </c>
      <c r="W178" s="49">
        <v>277</v>
      </c>
      <c r="X178" s="49">
        <v>354</v>
      </c>
      <c r="Y178" s="49" t="s">
        <v>1975</v>
      </c>
      <c r="Z178" s="48" t="s">
        <v>1948</v>
      </c>
      <c r="AA178" s="53" t="s">
        <v>2561</v>
      </c>
      <c r="AB178" s="48" t="s">
        <v>77</v>
      </c>
      <c r="AC178" s="48" t="s">
        <v>77</v>
      </c>
      <c r="AD178" s="48" t="s">
        <v>78</v>
      </c>
      <c r="AE178" s="50" t="s">
        <v>61</v>
      </c>
      <c r="AF178" s="48"/>
      <c r="AG178" s="48"/>
      <c r="AH178" s="48"/>
      <c r="AI178" s="48"/>
      <c r="AJ178" s="48"/>
      <c r="AK178" s="48" t="s">
        <v>78</v>
      </c>
      <c r="AL178" s="48" t="s">
        <v>78</v>
      </c>
      <c r="AM178" s="48"/>
    </row>
    <row r="179" spans="1:39" ht="15" customHeight="1" x14ac:dyDescent="0.25">
      <c r="A179" s="44" t="s">
        <v>1207</v>
      </c>
      <c r="B179" s="45">
        <v>178</v>
      </c>
      <c r="C179" s="45">
        <v>268</v>
      </c>
      <c r="D179" s="45">
        <v>355</v>
      </c>
      <c r="E179" s="45" t="s">
        <v>1572</v>
      </c>
      <c r="F179" s="44" t="s">
        <v>1560</v>
      </c>
      <c r="G179" s="44" t="s">
        <v>1567</v>
      </c>
      <c r="H179" s="44" t="s">
        <v>840</v>
      </c>
      <c r="I179" s="44" t="s">
        <v>841</v>
      </c>
      <c r="J179" s="44" t="s">
        <v>44</v>
      </c>
      <c r="K179" s="46" t="s">
        <v>1203</v>
      </c>
      <c r="L179" s="44"/>
      <c r="M179" s="44" t="s">
        <v>842</v>
      </c>
      <c r="N179" s="44" t="s">
        <v>843</v>
      </c>
      <c r="O179" s="44" t="s">
        <v>844</v>
      </c>
      <c r="P179" s="44">
        <v>0</v>
      </c>
      <c r="Q179" s="44" t="s">
        <v>44</v>
      </c>
      <c r="R179" s="44" t="s">
        <v>55</v>
      </c>
      <c r="S179" s="44" t="s">
        <v>60</v>
      </c>
      <c r="T179" s="47"/>
      <c r="U179" s="48" t="s">
        <v>1713</v>
      </c>
      <c r="V179" s="49">
        <v>435</v>
      </c>
      <c r="W179" s="49">
        <v>267</v>
      </c>
      <c r="X179" s="49">
        <v>356</v>
      </c>
      <c r="Y179" s="49" t="s">
        <v>1952</v>
      </c>
      <c r="Z179" s="48" t="s">
        <v>1946</v>
      </c>
      <c r="AA179" s="48" t="s">
        <v>845</v>
      </c>
      <c r="AB179" s="48" t="s">
        <v>2394</v>
      </c>
      <c r="AC179" s="48" t="s">
        <v>846</v>
      </c>
      <c r="AD179" s="48" t="s">
        <v>44</v>
      </c>
      <c r="AE179" s="50" t="s">
        <v>1203</v>
      </c>
      <c r="AF179" s="48"/>
      <c r="AG179" s="48" t="s">
        <v>240</v>
      </c>
      <c r="AH179" s="48" t="s">
        <v>2395</v>
      </c>
      <c r="AI179" s="48" t="s">
        <v>2396</v>
      </c>
      <c r="AJ179" s="48"/>
      <c r="AK179" s="48" t="s">
        <v>44</v>
      </c>
      <c r="AL179" s="48" t="s">
        <v>55</v>
      </c>
      <c r="AM179" s="48" t="s">
        <v>60</v>
      </c>
    </row>
    <row r="180" spans="1:39" ht="15" customHeight="1" x14ac:dyDescent="0.25">
      <c r="A180" s="44" t="s">
        <v>1207</v>
      </c>
      <c r="B180" s="45">
        <v>179</v>
      </c>
      <c r="C180" s="45">
        <v>270</v>
      </c>
      <c r="D180" s="45">
        <v>357</v>
      </c>
      <c r="E180" s="45" t="s">
        <v>1574</v>
      </c>
      <c r="F180" s="44" t="s">
        <v>1560</v>
      </c>
      <c r="G180" s="44" t="s">
        <v>1569</v>
      </c>
      <c r="H180" s="44" t="s">
        <v>847</v>
      </c>
      <c r="I180" s="44" t="s">
        <v>848</v>
      </c>
      <c r="J180" s="44" t="s">
        <v>44</v>
      </c>
      <c r="K180" s="46" t="s">
        <v>1203</v>
      </c>
      <c r="L180" s="44"/>
      <c r="M180" s="44" t="s">
        <v>849</v>
      </c>
      <c r="N180" s="44" t="s">
        <v>843</v>
      </c>
      <c r="O180" s="44" t="s">
        <v>850</v>
      </c>
      <c r="P180" s="44">
        <v>0</v>
      </c>
      <c r="Q180" s="44" t="s">
        <v>44</v>
      </c>
      <c r="R180" s="44" t="s">
        <v>55</v>
      </c>
      <c r="S180" s="44" t="s">
        <v>60</v>
      </c>
      <c r="T180" s="47"/>
      <c r="U180" s="48" t="s">
        <v>1713</v>
      </c>
      <c r="V180" s="49">
        <v>436</v>
      </c>
      <c r="W180" s="49">
        <v>269</v>
      </c>
      <c r="X180" s="49">
        <v>358</v>
      </c>
      <c r="Y180" s="49" t="s">
        <v>1953</v>
      </c>
      <c r="Z180" s="48" t="s">
        <v>1946</v>
      </c>
      <c r="AA180" s="48" t="s">
        <v>851</v>
      </c>
      <c r="AB180" s="48" t="s">
        <v>852</v>
      </c>
      <c r="AC180" s="48" t="s">
        <v>853</v>
      </c>
      <c r="AD180" s="48" t="s">
        <v>44</v>
      </c>
      <c r="AE180" s="50" t="s">
        <v>1203</v>
      </c>
      <c r="AF180" s="48"/>
      <c r="AG180" s="48" t="s">
        <v>240</v>
      </c>
      <c r="AH180" s="48" t="s">
        <v>2395</v>
      </c>
      <c r="AI180" s="48" t="s">
        <v>2397</v>
      </c>
      <c r="AJ180" s="48"/>
      <c r="AK180" s="48" t="s">
        <v>44</v>
      </c>
      <c r="AL180" s="48" t="s">
        <v>55</v>
      </c>
      <c r="AM180" s="48" t="s">
        <v>60</v>
      </c>
    </row>
    <row r="181" spans="1:39" ht="15" customHeight="1" x14ac:dyDescent="0.25">
      <c r="A181" s="44" t="s">
        <v>1207</v>
      </c>
      <c r="B181" s="45">
        <v>180</v>
      </c>
      <c r="C181" s="45">
        <v>272</v>
      </c>
      <c r="D181" s="45">
        <v>359</v>
      </c>
      <c r="E181" s="45" t="s">
        <v>1576</v>
      </c>
      <c r="F181" s="44" t="s">
        <v>1560</v>
      </c>
      <c r="G181" s="44" t="s">
        <v>1571</v>
      </c>
      <c r="H181" s="44" t="s">
        <v>854</v>
      </c>
      <c r="I181" s="44" t="s">
        <v>855</v>
      </c>
      <c r="J181" s="44" t="s">
        <v>44</v>
      </c>
      <c r="K181" s="46" t="s">
        <v>1203</v>
      </c>
      <c r="L181" s="44"/>
      <c r="M181" s="44" t="s">
        <v>849</v>
      </c>
      <c r="N181" s="44" t="s">
        <v>843</v>
      </c>
      <c r="O181" s="44" t="s">
        <v>856</v>
      </c>
      <c r="P181" s="44">
        <v>0</v>
      </c>
      <c r="Q181" s="44" t="s">
        <v>44</v>
      </c>
      <c r="R181" s="44" t="s">
        <v>55</v>
      </c>
      <c r="S181" s="44" t="s">
        <v>60</v>
      </c>
      <c r="T181" s="47"/>
      <c r="U181" s="48" t="s">
        <v>1713</v>
      </c>
      <c r="V181" s="49">
        <v>437</v>
      </c>
      <c r="W181" s="49">
        <v>271</v>
      </c>
      <c r="X181" s="49">
        <v>360</v>
      </c>
      <c r="Y181" s="49" t="s">
        <v>1947</v>
      </c>
      <c r="Z181" s="48" t="s">
        <v>1946</v>
      </c>
      <c r="AA181" s="48" t="s">
        <v>857</v>
      </c>
      <c r="AB181" s="48" t="s">
        <v>858</v>
      </c>
      <c r="AC181" s="48" t="s">
        <v>859</v>
      </c>
      <c r="AD181" s="48" t="s">
        <v>44</v>
      </c>
      <c r="AE181" s="50" t="s">
        <v>1203</v>
      </c>
      <c r="AF181" s="48"/>
      <c r="AG181" s="48" t="s">
        <v>240</v>
      </c>
      <c r="AH181" s="48" t="s">
        <v>2395</v>
      </c>
      <c r="AI181" s="48" t="s">
        <v>2398</v>
      </c>
      <c r="AJ181" s="48"/>
      <c r="AK181" s="48" t="s">
        <v>44</v>
      </c>
      <c r="AL181" s="48" t="s">
        <v>55</v>
      </c>
      <c r="AM181" s="48" t="s">
        <v>60</v>
      </c>
    </row>
    <row r="182" spans="1:39" ht="15" customHeight="1" x14ac:dyDescent="0.25">
      <c r="A182" s="44" t="s">
        <v>1207</v>
      </c>
      <c r="B182" s="45">
        <v>181</v>
      </c>
      <c r="C182" s="45">
        <v>274</v>
      </c>
      <c r="D182" s="45">
        <v>361</v>
      </c>
      <c r="E182" s="45" t="s">
        <v>1579</v>
      </c>
      <c r="F182" s="44" t="s">
        <v>1560</v>
      </c>
      <c r="G182" s="44" t="s">
        <v>1573</v>
      </c>
      <c r="H182" s="44" t="s">
        <v>860</v>
      </c>
      <c r="I182" s="44" t="s">
        <v>861</v>
      </c>
      <c r="J182" s="44" t="s">
        <v>126</v>
      </c>
      <c r="K182" s="46" t="s">
        <v>1203</v>
      </c>
      <c r="L182" s="44"/>
      <c r="M182" s="44" t="s">
        <v>204</v>
      </c>
      <c r="N182" s="44" t="s">
        <v>862</v>
      </c>
      <c r="O182" s="44" t="s">
        <v>863</v>
      </c>
      <c r="P182" s="44">
        <v>0</v>
      </c>
      <c r="Q182" s="44" t="s">
        <v>126</v>
      </c>
      <c r="R182" s="44" t="s">
        <v>126</v>
      </c>
      <c r="S182" s="44"/>
      <c r="T182" s="47"/>
      <c r="U182" s="48" t="s">
        <v>1713</v>
      </c>
      <c r="V182" s="49">
        <v>438</v>
      </c>
      <c r="W182" s="49">
        <v>273</v>
      </c>
      <c r="X182" s="49">
        <v>362</v>
      </c>
      <c r="Y182" s="49" t="s">
        <v>1949</v>
      </c>
      <c r="Z182" s="48" t="s">
        <v>1946</v>
      </c>
      <c r="AA182" s="48" t="s">
        <v>864</v>
      </c>
      <c r="AB182" s="48" t="s">
        <v>865</v>
      </c>
      <c r="AC182" s="48" t="s">
        <v>866</v>
      </c>
      <c r="AD182" s="48" t="s">
        <v>686</v>
      </c>
      <c r="AE182" s="50" t="s">
        <v>1203</v>
      </c>
      <c r="AF182" s="48"/>
      <c r="AG182" s="48" t="s">
        <v>204</v>
      </c>
      <c r="AH182" s="48" t="s">
        <v>2399</v>
      </c>
      <c r="AI182" s="48">
        <v>0</v>
      </c>
      <c r="AJ182" s="48"/>
      <c r="AK182" s="48" t="s">
        <v>126</v>
      </c>
      <c r="AL182" s="48" t="s">
        <v>686</v>
      </c>
      <c r="AM182" s="48" t="s">
        <v>60</v>
      </c>
    </row>
    <row r="183" spans="1:39" ht="15" customHeight="1" x14ac:dyDescent="0.25">
      <c r="A183" s="44" t="s">
        <v>1207</v>
      </c>
      <c r="B183" s="45">
        <v>182</v>
      </c>
      <c r="C183" s="45">
        <v>280</v>
      </c>
      <c r="D183" s="45">
        <v>363</v>
      </c>
      <c r="E183" s="45" t="s">
        <v>1580</v>
      </c>
      <c r="F183" s="44" t="s">
        <v>1560</v>
      </c>
      <c r="G183" s="44" t="s">
        <v>1575</v>
      </c>
      <c r="H183" s="44" t="s">
        <v>867</v>
      </c>
      <c r="I183" s="44" t="s">
        <v>868</v>
      </c>
      <c r="J183" s="44" t="s">
        <v>686</v>
      </c>
      <c r="K183" s="46" t="s">
        <v>1203</v>
      </c>
      <c r="L183" s="44"/>
      <c r="M183" s="44" t="s">
        <v>153</v>
      </c>
      <c r="N183" s="44" t="s">
        <v>869</v>
      </c>
      <c r="O183" s="44">
        <v>0</v>
      </c>
      <c r="P183" s="44">
        <v>0</v>
      </c>
      <c r="Q183" s="44" t="s">
        <v>126</v>
      </c>
      <c r="R183" s="44" t="s">
        <v>686</v>
      </c>
      <c r="S183" s="44" t="s">
        <v>60</v>
      </c>
      <c r="T183" s="47"/>
      <c r="U183" s="48" t="s">
        <v>1713</v>
      </c>
      <c r="V183" s="49">
        <v>439</v>
      </c>
      <c r="W183" s="49">
        <v>279</v>
      </c>
      <c r="X183" s="49">
        <v>364</v>
      </c>
      <c r="Y183" s="49" t="s">
        <v>1955</v>
      </c>
      <c r="Z183" s="48" t="s">
        <v>1948</v>
      </c>
      <c r="AA183" s="53" t="s">
        <v>2562</v>
      </c>
      <c r="AB183" s="48" t="s">
        <v>77</v>
      </c>
      <c r="AC183" s="48" t="s">
        <v>77</v>
      </c>
      <c r="AD183" s="48" t="s">
        <v>78</v>
      </c>
      <c r="AE183" s="50" t="s">
        <v>61</v>
      </c>
      <c r="AF183" s="48"/>
      <c r="AG183" s="48"/>
      <c r="AH183" s="48"/>
      <c r="AI183" s="48"/>
      <c r="AJ183" s="48"/>
      <c r="AK183" s="48" t="s">
        <v>78</v>
      </c>
      <c r="AL183" s="48" t="s">
        <v>78</v>
      </c>
      <c r="AM183" s="48"/>
    </row>
    <row r="184" spans="1:39" ht="15" customHeight="1" x14ac:dyDescent="0.25">
      <c r="A184" s="44" t="s">
        <v>1207</v>
      </c>
      <c r="B184" s="45">
        <v>183</v>
      </c>
      <c r="C184" s="45">
        <v>284</v>
      </c>
      <c r="D184" s="45">
        <v>365</v>
      </c>
      <c r="E184" s="45" t="s">
        <v>1581</v>
      </c>
      <c r="F184" s="44" t="s">
        <v>1577</v>
      </c>
      <c r="G184" s="44" t="s">
        <v>1578</v>
      </c>
      <c r="H184" s="44" t="s">
        <v>870</v>
      </c>
      <c r="I184" s="44" t="s">
        <v>871</v>
      </c>
      <c r="J184" s="44" t="s">
        <v>55</v>
      </c>
      <c r="K184" s="46" t="s">
        <v>1203</v>
      </c>
      <c r="L184" s="44"/>
      <c r="M184" s="44" t="s">
        <v>204</v>
      </c>
      <c r="N184" s="44" t="s">
        <v>2112</v>
      </c>
      <c r="O184" s="44" t="s">
        <v>2113</v>
      </c>
      <c r="P184" s="44">
        <v>0</v>
      </c>
      <c r="Q184" s="44" t="s">
        <v>44</v>
      </c>
      <c r="R184" s="44" t="s">
        <v>55</v>
      </c>
      <c r="S184" s="44" t="s">
        <v>60</v>
      </c>
      <c r="T184" s="47"/>
      <c r="U184" s="48" t="s">
        <v>1713</v>
      </c>
      <c r="V184" s="49">
        <v>440</v>
      </c>
      <c r="W184" s="49">
        <v>283</v>
      </c>
      <c r="X184" s="49">
        <v>366</v>
      </c>
      <c r="Y184" s="49" t="s">
        <v>1959</v>
      </c>
      <c r="Z184" s="48" t="s">
        <v>1948</v>
      </c>
      <c r="AA184" s="48" t="s">
        <v>872</v>
      </c>
      <c r="AB184" s="48" t="s">
        <v>873</v>
      </c>
      <c r="AC184" s="48" t="s">
        <v>874</v>
      </c>
      <c r="AD184" s="48" t="s">
        <v>686</v>
      </c>
      <c r="AE184" s="50" t="s">
        <v>1203</v>
      </c>
      <c r="AF184" s="48"/>
      <c r="AG184" s="48" t="s">
        <v>56</v>
      </c>
      <c r="AH184" s="48" t="s">
        <v>2400</v>
      </c>
      <c r="AI184" s="48" t="s">
        <v>2401</v>
      </c>
      <c r="AJ184" s="48"/>
      <c r="AK184" s="48" t="s">
        <v>126</v>
      </c>
      <c r="AL184" s="48" t="s">
        <v>686</v>
      </c>
      <c r="AM184" s="48" t="s">
        <v>60</v>
      </c>
    </row>
    <row r="185" spans="1:39" ht="15" customHeight="1" x14ac:dyDescent="0.25">
      <c r="A185" s="44" t="s">
        <v>1207</v>
      </c>
      <c r="B185" s="45">
        <v>184</v>
      </c>
      <c r="C185" s="45">
        <v>286</v>
      </c>
      <c r="D185" s="45">
        <v>367</v>
      </c>
      <c r="E185" s="45" t="s">
        <v>1582</v>
      </c>
      <c r="F185" s="44" t="s">
        <v>1577</v>
      </c>
      <c r="G185" s="44" t="s">
        <v>1578</v>
      </c>
      <c r="H185" s="44" t="s">
        <v>870</v>
      </c>
      <c r="I185" s="44" t="s">
        <v>871</v>
      </c>
      <c r="J185" s="44" t="s">
        <v>60</v>
      </c>
      <c r="K185" s="46" t="s">
        <v>61</v>
      </c>
      <c r="L185" s="44"/>
      <c r="M185" s="44" t="s">
        <v>204</v>
      </c>
      <c r="N185" s="44" t="s">
        <v>2112</v>
      </c>
      <c r="O185" s="44" t="s">
        <v>2113</v>
      </c>
      <c r="P185" s="44">
        <v>0</v>
      </c>
      <c r="Q185" s="44" t="s">
        <v>60</v>
      </c>
      <c r="R185" s="44" t="s">
        <v>60</v>
      </c>
      <c r="S185" s="44" t="s">
        <v>60</v>
      </c>
      <c r="T185" s="47"/>
      <c r="U185" s="48" t="s">
        <v>1713</v>
      </c>
      <c r="V185" s="49">
        <v>441</v>
      </c>
      <c r="W185" s="49">
        <v>285</v>
      </c>
      <c r="X185" s="49">
        <v>368</v>
      </c>
      <c r="Y185" s="49" t="s">
        <v>2020</v>
      </c>
      <c r="Z185" s="48" t="s">
        <v>1948</v>
      </c>
      <c r="AA185" s="48" t="s">
        <v>875</v>
      </c>
      <c r="AB185" s="48" t="s">
        <v>876</v>
      </c>
      <c r="AC185" s="48" t="s">
        <v>2402</v>
      </c>
      <c r="AD185" s="48" t="s">
        <v>55</v>
      </c>
      <c r="AE185" s="50" t="s">
        <v>1203</v>
      </c>
      <c r="AF185" s="48"/>
      <c r="AG185" s="48" t="s">
        <v>204</v>
      </c>
      <c r="AH185" s="48" t="s">
        <v>2403</v>
      </c>
      <c r="AI185" s="48" t="s">
        <v>2404</v>
      </c>
      <c r="AJ185" s="48"/>
      <c r="AK185" s="48" t="s">
        <v>44</v>
      </c>
      <c r="AL185" s="48" t="s">
        <v>55</v>
      </c>
      <c r="AM185" s="48" t="s">
        <v>60</v>
      </c>
    </row>
    <row r="186" spans="1:39" ht="15" customHeight="1" x14ac:dyDescent="0.25">
      <c r="A186" s="44" t="s">
        <v>1207</v>
      </c>
      <c r="B186" s="45">
        <v>185</v>
      </c>
      <c r="C186" s="45">
        <v>486</v>
      </c>
      <c r="D186" s="45">
        <v>369</v>
      </c>
      <c r="E186" s="45" t="s">
        <v>1584</v>
      </c>
      <c r="F186" s="44" t="s">
        <v>1577</v>
      </c>
      <c r="G186" s="44" t="s">
        <v>1578</v>
      </c>
      <c r="H186" s="44" t="s">
        <v>870</v>
      </c>
      <c r="I186" s="44" t="s">
        <v>871</v>
      </c>
      <c r="J186" s="44" t="s">
        <v>60</v>
      </c>
      <c r="K186" s="46" t="s">
        <v>61</v>
      </c>
      <c r="L186" s="44"/>
      <c r="M186" s="44" t="s">
        <v>204</v>
      </c>
      <c r="N186" s="44" t="s">
        <v>2112</v>
      </c>
      <c r="O186" s="44" t="s">
        <v>2113</v>
      </c>
      <c r="P186" s="44">
        <v>0</v>
      </c>
      <c r="Q186" s="44" t="s">
        <v>60</v>
      </c>
      <c r="R186" s="44" t="s">
        <v>60</v>
      </c>
      <c r="S186" s="44" t="s">
        <v>60</v>
      </c>
      <c r="T186" s="47"/>
      <c r="U186" s="48" t="s">
        <v>1713</v>
      </c>
      <c r="V186" s="49">
        <v>442</v>
      </c>
      <c r="W186" s="49">
        <v>485</v>
      </c>
      <c r="X186" s="49">
        <v>370</v>
      </c>
      <c r="Y186" s="49" t="s">
        <v>2005</v>
      </c>
      <c r="Z186" s="48" t="s">
        <v>1728</v>
      </c>
      <c r="AA186" s="48" t="s">
        <v>877</v>
      </c>
      <c r="AB186" s="48" t="s">
        <v>878</v>
      </c>
      <c r="AC186" s="48" t="s">
        <v>879</v>
      </c>
      <c r="AD186" s="48" t="s">
        <v>55</v>
      </c>
      <c r="AE186" s="50" t="s">
        <v>1203</v>
      </c>
      <c r="AF186" s="48"/>
      <c r="AG186" s="48" t="s">
        <v>204</v>
      </c>
      <c r="AH186" s="48" t="s">
        <v>2405</v>
      </c>
      <c r="AI186" s="48" t="s">
        <v>2406</v>
      </c>
      <c r="AJ186" s="48"/>
      <c r="AK186" s="48" t="s">
        <v>44</v>
      </c>
      <c r="AL186" s="48" t="s">
        <v>55</v>
      </c>
      <c r="AM186" s="48" t="s">
        <v>60</v>
      </c>
    </row>
    <row r="187" spans="1:39" ht="15" customHeight="1" x14ac:dyDescent="0.25">
      <c r="A187" s="44" t="s">
        <v>1207</v>
      </c>
      <c r="B187" s="45">
        <v>186</v>
      </c>
      <c r="C187" s="45">
        <v>488</v>
      </c>
      <c r="D187" s="45">
        <v>371</v>
      </c>
      <c r="E187" s="45" t="s">
        <v>1585</v>
      </c>
      <c r="F187" s="44" t="s">
        <v>1577</v>
      </c>
      <c r="G187" s="44" t="s">
        <v>1578</v>
      </c>
      <c r="H187" s="44" t="s">
        <v>870</v>
      </c>
      <c r="I187" s="44" t="s">
        <v>871</v>
      </c>
      <c r="J187" s="44" t="s">
        <v>60</v>
      </c>
      <c r="K187" s="46" t="s">
        <v>61</v>
      </c>
      <c r="L187" s="44"/>
      <c r="M187" s="44" t="s">
        <v>204</v>
      </c>
      <c r="N187" s="44" t="s">
        <v>2112</v>
      </c>
      <c r="O187" s="44" t="s">
        <v>2113</v>
      </c>
      <c r="P187" s="44">
        <v>0</v>
      </c>
      <c r="Q187" s="44" t="s">
        <v>60</v>
      </c>
      <c r="R187" s="44" t="s">
        <v>60</v>
      </c>
      <c r="S187" s="44" t="s">
        <v>60</v>
      </c>
      <c r="T187" s="47"/>
      <c r="U187" s="48" t="s">
        <v>1713</v>
      </c>
      <c r="V187" s="49">
        <v>443</v>
      </c>
      <c r="W187" s="49">
        <v>487</v>
      </c>
      <c r="X187" s="49">
        <v>372</v>
      </c>
      <c r="Y187" s="49" t="s">
        <v>1971</v>
      </c>
      <c r="Z187" s="48" t="s">
        <v>1728</v>
      </c>
      <c r="AA187" s="48" t="s">
        <v>880</v>
      </c>
      <c r="AB187" s="48" t="s">
        <v>881</v>
      </c>
      <c r="AC187" s="48" t="s">
        <v>882</v>
      </c>
      <c r="AD187" s="48" t="s">
        <v>686</v>
      </c>
      <c r="AE187" s="50" t="s">
        <v>1203</v>
      </c>
      <c r="AF187" s="48"/>
      <c r="AG187" s="48" t="s">
        <v>56</v>
      </c>
      <c r="AH187" s="48" t="s">
        <v>2407</v>
      </c>
      <c r="AI187" s="48" t="s">
        <v>2401</v>
      </c>
      <c r="AJ187" s="48"/>
      <c r="AK187" s="48" t="s">
        <v>126</v>
      </c>
      <c r="AL187" s="48" t="s">
        <v>686</v>
      </c>
      <c r="AM187" s="48" t="s">
        <v>60</v>
      </c>
    </row>
    <row r="188" spans="1:39" ht="15" customHeight="1" x14ac:dyDescent="0.25">
      <c r="A188" s="44" t="s">
        <v>1207</v>
      </c>
      <c r="B188" s="45">
        <v>187</v>
      </c>
      <c r="C188" s="45">
        <v>288</v>
      </c>
      <c r="D188" s="45">
        <v>373</v>
      </c>
      <c r="E188" s="45" t="s">
        <v>1587</v>
      </c>
      <c r="F188" s="44" t="s">
        <v>1577</v>
      </c>
      <c r="G188" s="44" t="s">
        <v>1583</v>
      </c>
      <c r="H188" s="44" t="s">
        <v>883</v>
      </c>
      <c r="I188" s="44" t="s">
        <v>884</v>
      </c>
      <c r="J188" s="44" t="s">
        <v>44</v>
      </c>
      <c r="K188" s="46" t="s">
        <v>1203</v>
      </c>
      <c r="L188" s="44"/>
      <c r="M188" s="44" t="s">
        <v>204</v>
      </c>
      <c r="N188" s="44" t="s">
        <v>885</v>
      </c>
      <c r="O188" s="44" t="s">
        <v>886</v>
      </c>
      <c r="P188" s="44" t="s">
        <v>886</v>
      </c>
      <c r="Q188" s="44" t="s">
        <v>44</v>
      </c>
      <c r="R188" s="44" t="s">
        <v>55</v>
      </c>
      <c r="S188" s="44" t="s">
        <v>60</v>
      </c>
      <c r="T188" s="47"/>
      <c r="U188" s="48" t="s">
        <v>1713</v>
      </c>
      <c r="V188" s="49">
        <v>444</v>
      </c>
      <c r="W188" s="49">
        <v>287</v>
      </c>
      <c r="X188" s="49">
        <v>374</v>
      </c>
      <c r="Y188" s="49" t="s">
        <v>1725</v>
      </c>
      <c r="Z188" s="48" t="s">
        <v>1948</v>
      </c>
      <c r="AA188" s="48" t="s">
        <v>887</v>
      </c>
      <c r="AB188" s="48" t="s">
        <v>888</v>
      </c>
      <c r="AC188" s="48" t="s">
        <v>2408</v>
      </c>
      <c r="AD188" s="48" t="s">
        <v>44</v>
      </c>
      <c r="AE188" s="50" t="s">
        <v>1203</v>
      </c>
      <c r="AF188" s="48"/>
      <c r="AG188" s="48" t="s">
        <v>204</v>
      </c>
      <c r="AH188" s="48" t="s">
        <v>2409</v>
      </c>
      <c r="AI188" s="48">
        <v>0</v>
      </c>
      <c r="AJ188" s="48"/>
      <c r="AK188" s="48" t="s">
        <v>44</v>
      </c>
      <c r="AL188" s="48" t="s">
        <v>55</v>
      </c>
      <c r="AM188" s="48" t="s">
        <v>60</v>
      </c>
    </row>
    <row r="189" spans="1:39" ht="15" customHeight="1" x14ac:dyDescent="0.25">
      <c r="A189" s="44" t="s">
        <v>1207</v>
      </c>
      <c r="B189" s="45">
        <v>188</v>
      </c>
      <c r="C189" s="45">
        <v>484</v>
      </c>
      <c r="D189" s="45">
        <v>375</v>
      </c>
      <c r="E189" s="45" t="s">
        <v>1589</v>
      </c>
      <c r="F189" s="44" t="s">
        <v>1577</v>
      </c>
      <c r="G189" s="44" t="s">
        <v>1583</v>
      </c>
      <c r="H189" s="44" t="s">
        <v>883</v>
      </c>
      <c r="I189" s="44" t="s">
        <v>884</v>
      </c>
      <c r="J189" s="44" t="s">
        <v>60</v>
      </c>
      <c r="K189" s="46" t="s">
        <v>61</v>
      </c>
      <c r="L189" s="44"/>
      <c r="M189" s="44" t="s">
        <v>204</v>
      </c>
      <c r="N189" s="44" t="s">
        <v>885</v>
      </c>
      <c r="O189" s="44" t="s">
        <v>886</v>
      </c>
      <c r="P189" s="44" t="s">
        <v>886</v>
      </c>
      <c r="Q189" s="44" t="s">
        <v>60</v>
      </c>
      <c r="R189" s="44" t="s">
        <v>60</v>
      </c>
      <c r="S189" s="44" t="s">
        <v>60</v>
      </c>
      <c r="T189" s="47"/>
      <c r="U189" s="48" t="s">
        <v>1713</v>
      </c>
      <c r="V189" s="49">
        <v>445</v>
      </c>
      <c r="W189" s="49">
        <v>483</v>
      </c>
      <c r="X189" s="49">
        <v>376</v>
      </c>
      <c r="Y189" s="49" t="s">
        <v>1938</v>
      </c>
      <c r="Z189" s="48" t="s">
        <v>1728</v>
      </c>
      <c r="AA189" s="48" t="s">
        <v>889</v>
      </c>
      <c r="AB189" s="48" t="s">
        <v>890</v>
      </c>
      <c r="AC189" s="48" t="s">
        <v>891</v>
      </c>
      <c r="AD189" s="48" t="s">
        <v>44</v>
      </c>
      <c r="AE189" s="50" t="s">
        <v>1203</v>
      </c>
      <c r="AF189" s="48"/>
      <c r="AG189" s="48" t="s">
        <v>2410</v>
      </c>
      <c r="AH189" s="48" t="s">
        <v>2411</v>
      </c>
      <c r="AI189" s="48" t="s">
        <v>2194</v>
      </c>
      <c r="AJ189" s="48"/>
      <c r="AK189" s="48" t="s">
        <v>44</v>
      </c>
      <c r="AL189" s="48" t="s">
        <v>55</v>
      </c>
      <c r="AM189" s="48" t="s">
        <v>60</v>
      </c>
    </row>
    <row r="190" spans="1:39" ht="15" customHeight="1" x14ac:dyDescent="0.25">
      <c r="A190" s="44" t="s">
        <v>1207</v>
      </c>
      <c r="B190" s="45">
        <v>189</v>
      </c>
      <c r="C190" s="45">
        <v>308</v>
      </c>
      <c r="D190" s="45">
        <v>377</v>
      </c>
      <c r="E190" s="45" t="s">
        <v>1592</v>
      </c>
      <c r="F190" s="44" t="s">
        <v>1577</v>
      </c>
      <c r="G190" s="44" t="s">
        <v>1586</v>
      </c>
      <c r="H190" s="44" t="s">
        <v>892</v>
      </c>
      <c r="I190" s="44" t="s">
        <v>893</v>
      </c>
      <c r="J190" s="44" t="s">
        <v>44</v>
      </c>
      <c r="K190" s="46" t="s">
        <v>1203</v>
      </c>
      <c r="L190" s="44"/>
      <c r="M190" s="44" t="s">
        <v>296</v>
      </c>
      <c r="N190" s="44" t="s">
        <v>894</v>
      </c>
      <c r="O190" s="44" t="s">
        <v>886</v>
      </c>
      <c r="P190" s="44" t="s">
        <v>886</v>
      </c>
      <c r="Q190" s="44" t="s">
        <v>44</v>
      </c>
      <c r="R190" s="44" t="s">
        <v>55</v>
      </c>
      <c r="S190" s="44" t="s">
        <v>60</v>
      </c>
      <c r="T190" s="47"/>
      <c r="U190" s="48" t="s">
        <v>1713</v>
      </c>
      <c r="V190" s="49">
        <v>446</v>
      </c>
      <c r="W190" s="49">
        <v>307</v>
      </c>
      <c r="X190" s="49">
        <v>378</v>
      </c>
      <c r="Y190" s="49" t="s">
        <v>1976</v>
      </c>
      <c r="Z190" s="48" t="s">
        <v>1962</v>
      </c>
      <c r="AA190" s="48" t="s">
        <v>901</v>
      </c>
      <c r="AB190" s="48" t="s">
        <v>896</v>
      </c>
      <c r="AC190" s="48" t="s">
        <v>897</v>
      </c>
      <c r="AD190" s="48" t="s">
        <v>126</v>
      </c>
      <c r="AE190" s="50" t="s">
        <v>1203</v>
      </c>
      <c r="AF190" s="48"/>
      <c r="AG190" s="48" t="s">
        <v>296</v>
      </c>
      <c r="AH190" s="48" t="s">
        <v>2412</v>
      </c>
      <c r="AI190" s="48">
        <v>0</v>
      </c>
      <c r="AJ190" s="48"/>
      <c r="AK190" s="48" t="s">
        <v>126</v>
      </c>
      <c r="AL190" s="48" t="s">
        <v>686</v>
      </c>
      <c r="AM190" s="48" t="s">
        <v>60</v>
      </c>
    </row>
    <row r="191" spans="1:39" ht="15" customHeight="1" x14ac:dyDescent="0.25">
      <c r="A191" s="44" t="s">
        <v>1207</v>
      </c>
      <c r="B191" s="45">
        <v>190</v>
      </c>
      <c r="C191" s="45">
        <v>310</v>
      </c>
      <c r="D191" s="45">
        <v>379</v>
      </c>
      <c r="E191" s="45" t="s">
        <v>1593</v>
      </c>
      <c r="F191" s="44" t="s">
        <v>1577</v>
      </c>
      <c r="G191" s="44" t="s">
        <v>1588</v>
      </c>
      <c r="H191" s="44" t="s">
        <v>898</v>
      </c>
      <c r="I191" s="44" t="s">
        <v>899</v>
      </c>
      <c r="J191" s="44" t="s">
        <v>226</v>
      </c>
      <c r="K191" s="46" t="s">
        <v>1203</v>
      </c>
      <c r="L191" s="44"/>
      <c r="M191" s="44" t="s">
        <v>900</v>
      </c>
      <c r="N191" s="44" t="s">
        <v>2114</v>
      </c>
      <c r="O191" s="44">
        <v>0</v>
      </c>
      <c r="P191" s="44">
        <v>0</v>
      </c>
      <c r="Q191" s="44" t="s">
        <v>226</v>
      </c>
      <c r="R191" s="44" t="s">
        <v>226</v>
      </c>
      <c r="S191" s="44" t="s">
        <v>60</v>
      </c>
      <c r="T191" s="47"/>
      <c r="U191" s="48" t="s">
        <v>1713</v>
      </c>
      <c r="V191" s="49">
        <v>447</v>
      </c>
      <c r="W191" s="49">
        <v>309</v>
      </c>
      <c r="X191" s="49">
        <v>380</v>
      </c>
      <c r="Y191" s="49" t="s">
        <v>1986</v>
      </c>
      <c r="Z191" s="48" t="s">
        <v>1962</v>
      </c>
      <c r="AA191" s="48" t="s">
        <v>1964</v>
      </c>
      <c r="AB191" s="48" t="s">
        <v>902</v>
      </c>
      <c r="AC191" s="48" t="s">
        <v>903</v>
      </c>
      <c r="AD191" s="48" t="s">
        <v>226</v>
      </c>
      <c r="AE191" s="50" t="s">
        <v>1203</v>
      </c>
      <c r="AF191" s="48"/>
      <c r="AG191" s="48" t="s">
        <v>296</v>
      </c>
      <c r="AH191" s="48" t="s">
        <v>2412</v>
      </c>
      <c r="AI191" s="48">
        <v>0</v>
      </c>
      <c r="AJ191" s="48"/>
      <c r="AK191" s="48" t="s">
        <v>226</v>
      </c>
      <c r="AL191" s="48" t="s">
        <v>226</v>
      </c>
      <c r="AM191" s="48" t="s">
        <v>60</v>
      </c>
    </row>
    <row r="192" spans="1:39" ht="15" customHeight="1" x14ac:dyDescent="0.25">
      <c r="A192" s="44" t="s">
        <v>1207</v>
      </c>
      <c r="B192" s="45">
        <v>191</v>
      </c>
      <c r="C192" s="45">
        <v>294</v>
      </c>
      <c r="D192" s="45">
        <v>381</v>
      </c>
      <c r="E192" s="45" t="s">
        <v>1594</v>
      </c>
      <c r="F192" s="44" t="s">
        <v>1590</v>
      </c>
      <c r="G192" s="44" t="s">
        <v>1591</v>
      </c>
      <c r="H192" s="44" t="s">
        <v>904</v>
      </c>
      <c r="I192" s="44" t="s">
        <v>905</v>
      </c>
      <c r="J192" s="44" t="s">
        <v>55</v>
      </c>
      <c r="K192" s="46" t="s">
        <v>1203</v>
      </c>
      <c r="L192" s="44"/>
      <c r="M192" s="44" t="s">
        <v>56</v>
      </c>
      <c r="N192" s="44" t="s">
        <v>2115</v>
      </c>
      <c r="O192" s="44" t="s">
        <v>2116</v>
      </c>
      <c r="P192" s="44">
        <v>0</v>
      </c>
      <c r="Q192" s="44" t="s">
        <v>44</v>
      </c>
      <c r="R192" s="44" t="s">
        <v>55</v>
      </c>
      <c r="S192" s="44" t="s">
        <v>60</v>
      </c>
      <c r="T192" s="47"/>
      <c r="U192" s="48" t="s">
        <v>1713</v>
      </c>
      <c r="V192" s="49">
        <v>448</v>
      </c>
      <c r="W192" s="49">
        <v>293</v>
      </c>
      <c r="X192" s="49">
        <v>382</v>
      </c>
      <c r="Y192" s="49" t="s">
        <v>1967</v>
      </c>
      <c r="Z192" s="48" t="s">
        <v>1962</v>
      </c>
      <c r="AA192" s="48" t="s">
        <v>906</v>
      </c>
      <c r="AB192" s="48" t="s">
        <v>2413</v>
      </c>
      <c r="AC192" s="48" t="s">
        <v>2414</v>
      </c>
      <c r="AD192" s="48" t="s">
        <v>55</v>
      </c>
      <c r="AE192" s="50" t="s">
        <v>1203</v>
      </c>
      <c r="AF192" s="48"/>
      <c r="AG192" s="48" t="s">
        <v>56</v>
      </c>
      <c r="AH192" s="48" t="s">
        <v>2415</v>
      </c>
      <c r="AI192" s="48" t="s">
        <v>2416</v>
      </c>
      <c r="AJ192" s="48"/>
      <c r="AK192" s="48" t="s">
        <v>44</v>
      </c>
      <c r="AL192" s="48" t="s">
        <v>55</v>
      </c>
      <c r="AM192" s="48" t="s">
        <v>60</v>
      </c>
    </row>
    <row r="193" spans="1:39" ht="15" customHeight="1" x14ac:dyDescent="0.25">
      <c r="A193" s="44" t="s">
        <v>1207</v>
      </c>
      <c r="B193" s="45">
        <v>192</v>
      </c>
      <c r="C193" s="45">
        <v>296</v>
      </c>
      <c r="D193" s="45">
        <v>383</v>
      </c>
      <c r="E193" s="45" t="s">
        <v>1595</v>
      </c>
      <c r="F193" s="44" t="s">
        <v>1590</v>
      </c>
      <c r="G193" s="44" t="s">
        <v>1591</v>
      </c>
      <c r="H193" s="44" t="s">
        <v>904</v>
      </c>
      <c r="I193" s="44" t="s">
        <v>905</v>
      </c>
      <c r="J193" s="44" t="s">
        <v>60</v>
      </c>
      <c r="K193" s="46" t="s">
        <v>61</v>
      </c>
      <c r="L193" s="44"/>
      <c r="M193" s="44" t="s">
        <v>56</v>
      </c>
      <c r="N193" s="44" t="s">
        <v>2115</v>
      </c>
      <c r="O193" s="44" t="s">
        <v>2116</v>
      </c>
      <c r="P193" s="44">
        <v>0</v>
      </c>
      <c r="Q193" s="44" t="s">
        <v>60</v>
      </c>
      <c r="R193" s="44" t="s">
        <v>60</v>
      </c>
      <c r="S193" s="44" t="s">
        <v>60</v>
      </c>
      <c r="T193" s="47"/>
      <c r="U193" s="48" t="s">
        <v>1713</v>
      </c>
      <c r="V193" s="49">
        <v>449</v>
      </c>
      <c r="W193" s="49">
        <v>295</v>
      </c>
      <c r="X193" s="49">
        <v>384</v>
      </c>
      <c r="Y193" s="49" t="s">
        <v>1968</v>
      </c>
      <c r="Z193" s="48" t="s">
        <v>1962</v>
      </c>
      <c r="AA193" s="48" t="s">
        <v>907</v>
      </c>
      <c r="AB193" s="48" t="s">
        <v>2417</v>
      </c>
      <c r="AC193" s="48" t="s">
        <v>908</v>
      </c>
      <c r="AD193" s="48" t="s">
        <v>686</v>
      </c>
      <c r="AE193" s="50" t="s">
        <v>1203</v>
      </c>
      <c r="AF193" s="48"/>
      <c r="AG193" s="48" t="s">
        <v>204</v>
      </c>
      <c r="AH193" s="48" t="s">
        <v>2418</v>
      </c>
      <c r="AI193" s="48">
        <v>0</v>
      </c>
      <c r="AJ193" s="48"/>
      <c r="AK193" s="48" t="s">
        <v>126</v>
      </c>
      <c r="AL193" s="48" t="s">
        <v>686</v>
      </c>
      <c r="AM193" s="48" t="s">
        <v>60</v>
      </c>
    </row>
    <row r="194" spans="1:39" ht="15" customHeight="1" x14ac:dyDescent="0.25">
      <c r="A194" s="44" t="s">
        <v>1207</v>
      </c>
      <c r="B194" s="45">
        <v>193</v>
      </c>
      <c r="C194" s="45">
        <v>298</v>
      </c>
      <c r="D194" s="45">
        <v>385</v>
      </c>
      <c r="E194" s="45" t="s">
        <v>1596</v>
      </c>
      <c r="F194" s="44" t="s">
        <v>1590</v>
      </c>
      <c r="G194" s="44" t="s">
        <v>1591</v>
      </c>
      <c r="H194" s="44" t="s">
        <v>904</v>
      </c>
      <c r="I194" s="44" t="s">
        <v>905</v>
      </c>
      <c r="J194" s="44" t="s">
        <v>60</v>
      </c>
      <c r="K194" s="46" t="s">
        <v>61</v>
      </c>
      <c r="L194" s="44"/>
      <c r="M194" s="44" t="s">
        <v>56</v>
      </c>
      <c r="N194" s="44" t="s">
        <v>2115</v>
      </c>
      <c r="O194" s="44" t="s">
        <v>2116</v>
      </c>
      <c r="P194" s="44">
        <v>0</v>
      </c>
      <c r="Q194" s="44" t="s">
        <v>60</v>
      </c>
      <c r="R194" s="44" t="s">
        <v>60</v>
      </c>
      <c r="S194" s="44" t="s">
        <v>60</v>
      </c>
      <c r="T194" s="47"/>
      <c r="U194" s="48" t="s">
        <v>1713</v>
      </c>
      <c r="V194" s="49">
        <v>450</v>
      </c>
      <c r="W194" s="49">
        <v>297</v>
      </c>
      <c r="X194" s="49">
        <v>386</v>
      </c>
      <c r="Y194" s="49" t="s">
        <v>1969</v>
      </c>
      <c r="Z194" s="48" t="s">
        <v>1962</v>
      </c>
      <c r="AA194" s="48" t="s">
        <v>909</v>
      </c>
      <c r="AB194" s="48" t="s">
        <v>2419</v>
      </c>
      <c r="AC194" s="48" t="s">
        <v>910</v>
      </c>
      <c r="AD194" s="48" t="s">
        <v>686</v>
      </c>
      <c r="AE194" s="50" t="s">
        <v>1203</v>
      </c>
      <c r="AF194" s="48"/>
      <c r="AG194" s="48" t="s">
        <v>204</v>
      </c>
      <c r="AH194" s="48" t="s">
        <v>2420</v>
      </c>
      <c r="AI194" s="48">
        <v>0</v>
      </c>
      <c r="AJ194" s="48"/>
      <c r="AK194" s="48" t="s">
        <v>126</v>
      </c>
      <c r="AL194" s="48" t="s">
        <v>686</v>
      </c>
      <c r="AM194" s="48" t="s">
        <v>60</v>
      </c>
    </row>
    <row r="195" spans="1:39" ht="15" customHeight="1" x14ac:dyDescent="0.25">
      <c r="A195" s="44" t="s">
        <v>1207</v>
      </c>
      <c r="B195" s="45">
        <v>194</v>
      </c>
      <c r="C195" s="45">
        <v>300</v>
      </c>
      <c r="D195" s="45">
        <v>387</v>
      </c>
      <c r="E195" s="45" t="s">
        <v>1597</v>
      </c>
      <c r="F195" s="44" t="s">
        <v>1590</v>
      </c>
      <c r="G195" s="44" t="s">
        <v>1591</v>
      </c>
      <c r="H195" s="44" t="s">
        <v>904</v>
      </c>
      <c r="I195" s="44" t="s">
        <v>905</v>
      </c>
      <c r="J195" s="44" t="s">
        <v>60</v>
      </c>
      <c r="K195" s="46" t="s">
        <v>61</v>
      </c>
      <c r="L195" s="44"/>
      <c r="M195" s="44" t="s">
        <v>56</v>
      </c>
      <c r="N195" s="44" t="s">
        <v>2115</v>
      </c>
      <c r="O195" s="44" t="s">
        <v>2116</v>
      </c>
      <c r="P195" s="44">
        <v>0</v>
      </c>
      <c r="Q195" s="44" t="s">
        <v>60</v>
      </c>
      <c r="R195" s="44" t="s">
        <v>60</v>
      </c>
      <c r="S195" s="44" t="s">
        <v>60</v>
      </c>
      <c r="T195" s="47"/>
      <c r="U195" s="48" t="s">
        <v>1713</v>
      </c>
      <c r="V195" s="49">
        <v>451</v>
      </c>
      <c r="W195" s="49">
        <v>299</v>
      </c>
      <c r="X195" s="49">
        <v>388</v>
      </c>
      <c r="Y195" s="49" t="s">
        <v>1970</v>
      </c>
      <c r="Z195" s="48" t="s">
        <v>1962</v>
      </c>
      <c r="AA195" s="48" t="s">
        <v>911</v>
      </c>
      <c r="AB195" s="48" t="s">
        <v>2421</v>
      </c>
      <c r="AC195" s="48" t="s">
        <v>912</v>
      </c>
      <c r="AD195" s="48" t="s">
        <v>686</v>
      </c>
      <c r="AE195" s="50" t="s">
        <v>1203</v>
      </c>
      <c r="AF195" s="48"/>
      <c r="AG195" s="48" t="s">
        <v>204</v>
      </c>
      <c r="AH195" s="48" t="s">
        <v>2422</v>
      </c>
      <c r="AI195" s="48">
        <v>0</v>
      </c>
      <c r="AJ195" s="48"/>
      <c r="AK195" s="48" t="s">
        <v>126</v>
      </c>
      <c r="AL195" s="48" t="s">
        <v>686</v>
      </c>
      <c r="AM195" s="48" t="s">
        <v>60</v>
      </c>
    </row>
    <row r="196" spans="1:39" ht="15" customHeight="1" x14ac:dyDescent="0.25">
      <c r="A196" s="44" t="s">
        <v>1207</v>
      </c>
      <c r="B196" s="45">
        <v>195</v>
      </c>
      <c r="C196" s="45">
        <v>302</v>
      </c>
      <c r="D196" s="45">
        <v>389</v>
      </c>
      <c r="E196" s="45" t="s">
        <v>1598</v>
      </c>
      <c r="F196" s="44" t="s">
        <v>1590</v>
      </c>
      <c r="G196" s="44" t="s">
        <v>1591</v>
      </c>
      <c r="H196" s="44" t="s">
        <v>904</v>
      </c>
      <c r="I196" s="44" t="s">
        <v>905</v>
      </c>
      <c r="J196" s="44" t="s">
        <v>60</v>
      </c>
      <c r="K196" s="46" t="s">
        <v>61</v>
      </c>
      <c r="L196" s="44"/>
      <c r="M196" s="44" t="s">
        <v>56</v>
      </c>
      <c r="N196" s="44" t="s">
        <v>2115</v>
      </c>
      <c r="O196" s="44" t="s">
        <v>2116</v>
      </c>
      <c r="P196" s="44">
        <v>0</v>
      </c>
      <c r="Q196" s="44" t="s">
        <v>60</v>
      </c>
      <c r="R196" s="44" t="s">
        <v>60</v>
      </c>
      <c r="S196" s="44" t="s">
        <v>60</v>
      </c>
      <c r="T196" s="47"/>
      <c r="U196" s="48" t="s">
        <v>1713</v>
      </c>
      <c r="V196" s="49">
        <v>452</v>
      </c>
      <c r="W196" s="49">
        <v>301</v>
      </c>
      <c r="X196" s="49">
        <v>390</v>
      </c>
      <c r="Y196" s="49" t="s">
        <v>1974</v>
      </c>
      <c r="Z196" s="48" t="s">
        <v>1962</v>
      </c>
      <c r="AA196" s="48" t="s">
        <v>913</v>
      </c>
      <c r="AB196" s="48" t="s">
        <v>2423</v>
      </c>
      <c r="AC196" s="48" t="s">
        <v>914</v>
      </c>
      <c r="AD196" s="48" t="s">
        <v>686</v>
      </c>
      <c r="AE196" s="50" t="s">
        <v>1203</v>
      </c>
      <c r="AF196" s="48"/>
      <c r="AG196" s="48" t="s">
        <v>56</v>
      </c>
      <c r="AH196" s="48" t="s">
        <v>2424</v>
      </c>
      <c r="AI196" s="48">
        <v>0</v>
      </c>
      <c r="AJ196" s="48"/>
      <c r="AK196" s="48" t="s">
        <v>126</v>
      </c>
      <c r="AL196" s="48" t="s">
        <v>686</v>
      </c>
      <c r="AM196" s="48" t="s">
        <v>60</v>
      </c>
    </row>
    <row r="197" spans="1:39" ht="15" customHeight="1" x14ac:dyDescent="0.25">
      <c r="A197" s="44" t="s">
        <v>1207</v>
      </c>
      <c r="B197" s="45">
        <v>196</v>
      </c>
      <c r="C197" s="45">
        <v>304</v>
      </c>
      <c r="D197" s="45">
        <v>391</v>
      </c>
      <c r="E197" s="45" t="s">
        <v>1599</v>
      </c>
      <c r="F197" s="44" t="s">
        <v>1590</v>
      </c>
      <c r="G197" s="44" t="s">
        <v>1591</v>
      </c>
      <c r="H197" s="44" t="s">
        <v>904</v>
      </c>
      <c r="I197" s="44" t="s">
        <v>905</v>
      </c>
      <c r="J197" s="44" t="s">
        <v>60</v>
      </c>
      <c r="K197" s="46" t="s">
        <v>61</v>
      </c>
      <c r="L197" s="44"/>
      <c r="M197" s="44" t="s">
        <v>56</v>
      </c>
      <c r="N197" s="44" t="s">
        <v>2115</v>
      </c>
      <c r="O197" s="44" t="s">
        <v>2116</v>
      </c>
      <c r="P197" s="44">
        <v>0</v>
      </c>
      <c r="Q197" s="44" t="s">
        <v>60</v>
      </c>
      <c r="R197" s="44" t="s">
        <v>60</v>
      </c>
      <c r="S197" s="44" t="s">
        <v>60</v>
      </c>
      <c r="T197" s="47"/>
      <c r="U197" s="48" t="s">
        <v>1713</v>
      </c>
      <c r="V197" s="49">
        <v>453</v>
      </c>
      <c r="W197" s="49">
        <v>303</v>
      </c>
      <c r="X197" s="49">
        <v>392</v>
      </c>
      <c r="Y197" s="49" t="s">
        <v>1961</v>
      </c>
      <c r="Z197" s="48" t="s">
        <v>1962</v>
      </c>
      <c r="AA197" s="48" t="s">
        <v>926</v>
      </c>
      <c r="AB197" s="48" t="s">
        <v>2425</v>
      </c>
      <c r="AC197" s="48" t="s">
        <v>2426</v>
      </c>
      <c r="AD197" s="48" t="s">
        <v>686</v>
      </c>
      <c r="AE197" s="50" t="s">
        <v>1203</v>
      </c>
      <c r="AF197" s="48"/>
      <c r="AG197" s="48" t="s">
        <v>56</v>
      </c>
      <c r="AH197" s="48" t="s">
        <v>2336</v>
      </c>
      <c r="AI197" s="48">
        <v>0</v>
      </c>
      <c r="AJ197" s="48"/>
      <c r="AK197" s="48" t="s">
        <v>126</v>
      </c>
      <c r="AL197" s="48" t="s">
        <v>686</v>
      </c>
      <c r="AM197" s="48" t="s">
        <v>60</v>
      </c>
    </row>
    <row r="198" spans="1:39" ht="15" customHeight="1" x14ac:dyDescent="0.25">
      <c r="A198" s="44" t="s">
        <v>1207</v>
      </c>
      <c r="B198" s="45">
        <v>197</v>
      </c>
      <c r="C198" s="45">
        <v>496</v>
      </c>
      <c r="D198" s="45">
        <v>393</v>
      </c>
      <c r="E198" s="45" t="s">
        <v>1600</v>
      </c>
      <c r="F198" s="44" t="s">
        <v>1590</v>
      </c>
      <c r="G198" s="44" t="s">
        <v>1591</v>
      </c>
      <c r="H198" s="44" t="s">
        <v>904</v>
      </c>
      <c r="I198" s="44" t="s">
        <v>905</v>
      </c>
      <c r="J198" s="44" t="s">
        <v>60</v>
      </c>
      <c r="K198" s="46" t="s">
        <v>61</v>
      </c>
      <c r="L198" s="44"/>
      <c r="M198" s="44" t="s">
        <v>56</v>
      </c>
      <c r="N198" s="44" t="s">
        <v>2115</v>
      </c>
      <c r="O198" s="44" t="s">
        <v>2116</v>
      </c>
      <c r="P198" s="44">
        <v>0</v>
      </c>
      <c r="Q198" s="44" t="s">
        <v>60</v>
      </c>
      <c r="R198" s="44" t="s">
        <v>60</v>
      </c>
      <c r="S198" s="44" t="s">
        <v>60</v>
      </c>
      <c r="T198" s="47"/>
      <c r="U198" s="48" t="s">
        <v>1713</v>
      </c>
      <c r="V198" s="49">
        <v>454</v>
      </c>
      <c r="W198" s="49">
        <v>495</v>
      </c>
      <c r="X198" s="49">
        <v>394</v>
      </c>
      <c r="Y198" s="49" t="s">
        <v>1992</v>
      </c>
      <c r="Z198" s="48" t="s">
        <v>1728</v>
      </c>
      <c r="AA198" s="48" t="s">
        <v>915</v>
      </c>
      <c r="AB198" s="48" t="s">
        <v>916</v>
      </c>
      <c r="AC198" s="48" t="s">
        <v>917</v>
      </c>
      <c r="AD198" s="48" t="s">
        <v>55</v>
      </c>
      <c r="AE198" s="50" t="s">
        <v>1203</v>
      </c>
      <c r="AF198" s="48"/>
      <c r="AG198" s="48" t="s">
        <v>56</v>
      </c>
      <c r="AH198" s="48" t="s">
        <v>2415</v>
      </c>
      <c r="AI198" s="48" t="s">
        <v>2427</v>
      </c>
      <c r="AJ198" s="48"/>
      <c r="AK198" s="48" t="s">
        <v>44</v>
      </c>
      <c r="AL198" s="48" t="s">
        <v>55</v>
      </c>
      <c r="AM198" s="48" t="s">
        <v>60</v>
      </c>
    </row>
    <row r="199" spans="1:39" ht="15" customHeight="1" x14ac:dyDescent="0.25">
      <c r="A199" s="44" t="s">
        <v>1207</v>
      </c>
      <c r="B199" s="45">
        <v>198</v>
      </c>
      <c r="C199" s="45">
        <v>498</v>
      </c>
      <c r="D199" s="45">
        <v>395</v>
      </c>
      <c r="E199" s="45" t="s">
        <v>1602</v>
      </c>
      <c r="F199" s="44" t="s">
        <v>1590</v>
      </c>
      <c r="G199" s="44" t="s">
        <v>1591</v>
      </c>
      <c r="H199" s="44" t="s">
        <v>904</v>
      </c>
      <c r="I199" s="44" t="s">
        <v>905</v>
      </c>
      <c r="J199" s="44" t="s">
        <v>60</v>
      </c>
      <c r="K199" s="46" t="s">
        <v>61</v>
      </c>
      <c r="L199" s="44"/>
      <c r="M199" s="44" t="s">
        <v>56</v>
      </c>
      <c r="N199" s="44" t="s">
        <v>2115</v>
      </c>
      <c r="O199" s="44" t="s">
        <v>2116</v>
      </c>
      <c r="P199" s="44">
        <v>0</v>
      </c>
      <c r="Q199" s="44" t="s">
        <v>60</v>
      </c>
      <c r="R199" s="44" t="s">
        <v>60</v>
      </c>
      <c r="S199" s="44" t="s">
        <v>60</v>
      </c>
      <c r="T199" s="47"/>
      <c r="U199" s="48" t="s">
        <v>1713</v>
      </c>
      <c r="V199" s="49">
        <v>455</v>
      </c>
      <c r="W199" s="49">
        <v>497</v>
      </c>
      <c r="X199" s="49">
        <v>396</v>
      </c>
      <c r="Y199" s="49" t="s">
        <v>1994</v>
      </c>
      <c r="Z199" s="48" t="s">
        <v>1728</v>
      </c>
      <c r="AA199" s="48" t="s">
        <v>918</v>
      </c>
      <c r="AB199" s="48" t="s">
        <v>919</v>
      </c>
      <c r="AC199" s="48" t="s">
        <v>920</v>
      </c>
      <c r="AD199" s="48" t="s">
        <v>686</v>
      </c>
      <c r="AE199" s="50" t="s">
        <v>1203</v>
      </c>
      <c r="AF199" s="48"/>
      <c r="AG199" s="48" t="s">
        <v>204</v>
      </c>
      <c r="AH199" s="48" t="s">
        <v>2428</v>
      </c>
      <c r="AI199" s="48">
        <v>0</v>
      </c>
      <c r="AJ199" s="48"/>
      <c r="AK199" s="48" t="s">
        <v>126</v>
      </c>
      <c r="AL199" s="48" t="s">
        <v>686</v>
      </c>
      <c r="AM199" s="48" t="s">
        <v>60</v>
      </c>
    </row>
    <row r="200" spans="1:39" ht="15" customHeight="1" x14ac:dyDescent="0.25">
      <c r="A200" s="44" t="s">
        <v>1207</v>
      </c>
      <c r="B200" s="45">
        <v>199</v>
      </c>
      <c r="C200" s="45">
        <v>500</v>
      </c>
      <c r="D200" s="45">
        <v>397</v>
      </c>
      <c r="E200" s="45" t="s">
        <v>1604</v>
      </c>
      <c r="F200" s="44" t="s">
        <v>1590</v>
      </c>
      <c r="G200" s="44" t="s">
        <v>1591</v>
      </c>
      <c r="H200" s="44" t="s">
        <v>904</v>
      </c>
      <c r="I200" s="44" t="s">
        <v>905</v>
      </c>
      <c r="J200" s="44" t="s">
        <v>60</v>
      </c>
      <c r="K200" s="46" t="s">
        <v>61</v>
      </c>
      <c r="L200" s="44"/>
      <c r="M200" s="44" t="s">
        <v>56</v>
      </c>
      <c r="N200" s="44" t="s">
        <v>2115</v>
      </c>
      <c r="O200" s="44" t="s">
        <v>2116</v>
      </c>
      <c r="P200" s="44">
        <v>0</v>
      </c>
      <c r="Q200" s="44" t="s">
        <v>60</v>
      </c>
      <c r="R200" s="44" t="s">
        <v>60</v>
      </c>
      <c r="S200" s="44" t="s">
        <v>60</v>
      </c>
      <c r="T200" s="47"/>
      <c r="U200" s="48" t="s">
        <v>1713</v>
      </c>
      <c r="V200" s="49">
        <v>456</v>
      </c>
      <c r="W200" s="49">
        <v>499</v>
      </c>
      <c r="X200" s="49">
        <v>398</v>
      </c>
      <c r="Y200" s="49" t="s">
        <v>1995</v>
      </c>
      <c r="Z200" s="48" t="s">
        <v>1728</v>
      </c>
      <c r="AA200" s="48" t="s">
        <v>921</v>
      </c>
      <c r="AB200" s="48" t="s">
        <v>922</v>
      </c>
      <c r="AC200" s="48" t="s">
        <v>923</v>
      </c>
      <c r="AD200" s="48" t="s">
        <v>686</v>
      </c>
      <c r="AE200" s="50" t="s">
        <v>1203</v>
      </c>
      <c r="AF200" s="48"/>
      <c r="AG200" s="48" t="s">
        <v>204</v>
      </c>
      <c r="AH200" s="48" t="s">
        <v>2429</v>
      </c>
      <c r="AI200" s="48">
        <v>0</v>
      </c>
      <c r="AJ200" s="48"/>
      <c r="AK200" s="48" t="s">
        <v>126</v>
      </c>
      <c r="AL200" s="48" t="s">
        <v>686</v>
      </c>
      <c r="AM200" s="48" t="s">
        <v>60</v>
      </c>
    </row>
    <row r="201" spans="1:39" ht="15" customHeight="1" x14ac:dyDescent="0.25">
      <c r="A201" s="44" t="s">
        <v>1207</v>
      </c>
      <c r="B201" s="45">
        <v>200</v>
      </c>
      <c r="C201" s="45">
        <v>306</v>
      </c>
      <c r="D201" s="45">
        <v>399</v>
      </c>
      <c r="E201" s="45" t="s">
        <v>1607</v>
      </c>
      <c r="F201" s="44" t="s">
        <v>1590</v>
      </c>
      <c r="G201" s="44" t="s">
        <v>1601</v>
      </c>
      <c r="H201" s="44" t="s">
        <v>924</v>
      </c>
      <c r="I201" s="44" t="s">
        <v>925</v>
      </c>
      <c r="J201" s="44" t="s">
        <v>44</v>
      </c>
      <c r="K201" s="46" t="s">
        <v>1203</v>
      </c>
      <c r="L201" s="44"/>
      <c r="M201" s="44" t="s">
        <v>56</v>
      </c>
      <c r="N201" s="44" t="s">
        <v>563</v>
      </c>
      <c r="O201" s="44" t="s">
        <v>886</v>
      </c>
      <c r="P201" s="44" t="s">
        <v>886</v>
      </c>
      <c r="Q201" s="44" t="s">
        <v>44</v>
      </c>
      <c r="R201" s="44" t="s">
        <v>55</v>
      </c>
      <c r="S201" s="44" t="s">
        <v>60</v>
      </c>
      <c r="T201" s="47"/>
      <c r="U201" s="48" t="s">
        <v>1713</v>
      </c>
      <c r="V201" s="49">
        <v>457</v>
      </c>
      <c r="W201" s="49">
        <v>305</v>
      </c>
      <c r="X201" s="49">
        <v>400</v>
      </c>
      <c r="Y201" s="49" t="s">
        <v>1963</v>
      </c>
      <c r="Z201" s="48" t="s">
        <v>1962</v>
      </c>
      <c r="AA201" s="48" t="s">
        <v>895</v>
      </c>
      <c r="AB201" s="48" t="s">
        <v>2430</v>
      </c>
      <c r="AC201" s="48" t="s">
        <v>927</v>
      </c>
      <c r="AD201" s="48" t="s">
        <v>686</v>
      </c>
      <c r="AE201" s="50" t="s">
        <v>1203</v>
      </c>
      <c r="AF201" s="48"/>
      <c r="AG201" s="48" t="s">
        <v>56</v>
      </c>
      <c r="AH201" s="48" t="s">
        <v>2336</v>
      </c>
      <c r="AI201" s="48">
        <v>0</v>
      </c>
      <c r="AJ201" s="48"/>
      <c r="AK201" s="48" t="s">
        <v>126</v>
      </c>
      <c r="AL201" s="48" t="s">
        <v>686</v>
      </c>
      <c r="AM201" s="48" t="s">
        <v>60</v>
      </c>
    </row>
    <row r="202" spans="1:39" ht="15" customHeight="1" x14ac:dyDescent="0.25">
      <c r="A202" s="44" t="s">
        <v>1207</v>
      </c>
      <c r="B202" s="45">
        <v>201</v>
      </c>
      <c r="C202" s="45">
        <v>282</v>
      </c>
      <c r="D202" s="45">
        <v>401</v>
      </c>
      <c r="E202" s="45" t="s">
        <v>1610</v>
      </c>
      <c r="F202" s="44" t="s">
        <v>1590</v>
      </c>
      <c r="G202" s="44" t="s">
        <v>1603</v>
      </c>
      <c r="H202" s="44" t="s">
        <v>928</v>
      </c>
      <c r="I202" s="44" t="s">
        <v>2117</v>
      </c>
      <c r="J202" s="44" t="s">
        <v>226</v>
      </c>
      <c r="K202" s="46" t="s">
        <v>1203</v>
      </c>
      <c r="L202" s="44"/>
      <c r="M202" s="44" t="s">
        <v>56</v>
      </c>
      <c r="N202" s="44">
        <v>0</v>
      </c>
      <c r="O202" s="44">
        <v>0</v>
      </c>
      <c r="P202" s="44">
        <v>0</v>
      </c>
      <c r="Q202" s="44" t="s">
        <v>226</v>
      </c>
      <c r="R202" s="44" t="s">
        <v>226</v>
      </c>
      <c r="S202" s="44" t="s">
        <v>60</v>
      </c>
      <c r="T202" s="47"/>
      <c r="U202" s="48" t="s">
        <v>1713</v>
      </c>
      <c r="V202" s="49">
        <v>458</v>
      </c>
      <c r="W202" s="49">
        <v>281</v>
      </c>
      <c r="X202" s="49">
        <v>402</v>
      </c>
      <c r="Y202" s="49" t="s">
        <v>1956</v>
      </c>
      <c r="Z202" s="48" t="s">
        <v>1948</v>
      </c>
      <c r="AA202" s="53" t="s">
        <v>2563</v>
      </c>
      <c r="AB202" s="48" t="s">
        <v>77</v>
      </c>
      <c r="AC202" s="48" t="s">
        <v>77</v>
      </c>
      <c r="AD202" s="48" t="s">
        <v>78</v>
      </c>
      <c r="AE202" s="50" t="s">
        <v>61</v>
      </c>
      <c r="AF202" s="48"/>
      <c r="AG202" s="48"/>
      <c r="AH202" s="48"/>
      <c r="AI202" s="48"/>
      <c r="AJ202" s="48"/>
      <c r="AK202" s="48" t="s">
        <v>78</v>
      </c>
      <c r="AL202" s="48" t="s">
        <v>78</v>
      </c>
      <c r="AM202" s="48"/>
    </row>
    <row r="203" spans="1:39" ht="15" customHeight="1" x14ac:dyDescent="0.25">
      <c r="A203" s="44" t="s">
        <v>1207</v>
      </c>
      <c r="B203" s="45">
        <v>202</v>
      </c>
      <c r="C203" s="45">
        <v>312</v>
      </c>
      <c r="D203" s="45">
        <v>403</v>
      </c>
      <c r="E203" s="45" t="s">
        <v>1612</v>
      </c>
      <c r="F203" s="44" t="s">
        <v>1605</v>
      </c>
      <c r="G203" s="44" t="s">
        <v>1606</v>
      </c>
      <c r="H203" s="44" t="s">
        <v>929</v>
      </c>
      <c r="I203" s="44" t="s">
        <v>930</v>
      </c>
      <c r="J203" s="44" t="s">
        <v>44</v>
      </c>
      <c r="K203" s="46" t="s">
        <v>1203</v>
      </c>
      <c r="L203" s="44"/>
      <c r="M203" s="44" t="s">
        <v>204</v>
      </c>
      <c r="N203" s="44" t="s">
        <v>931</v>
      </c>
      <c r="O203" s="44" t="s">
        <v>932</v>
      </c>
      <c r="P203" s="44">
        <v>0</v>
      </c>
      <c r="Q203" s="44" t="s">
        <v>44</v>
      </c>
      <c r="R203" s="44" t="s">
        <v>55</v>
      </c>
      <c r="S203" s="44" t="s">
        <v>60</v>
      </c>
      <c r="T203" s="47"/>
      <c r="U203" s="48" t="s">
        <v>1713</v>
      </c>
      <c r="V203" s="49">
        <v>459</v>
      </c>
      <c r="W203" s="49">
        <v>311</v>
      </c>
      <c r="X203" s="49">
        <v>404</v>
      </c>
      <c r="Y203" s="49" t="s">
        <v>1988</v>
      </c>
      <c r="Z203" s="48" t="s">
        <v>1962</v>
      </c>
      <c r="AA203" s="48" t="s">
        <v>933</v>
      </c>
      <c r="AB203" s="48" t="s">
        <v>934</v>
      </c>
      <c r="AC203" s="48" t="s">
        <v>2431</v>
      </c>
      <c r="AD203" s="48" t="s">
        <v>44</v>
      </c>
      <c r="AE203" s="50" t="s">
        <v>1203</v>
      </c>
      <c r="AF203" s="48"/>
      <c r="AG203" s="48" t="s">
        <v>204</v>
      </c>
      <c r="AH203" s="48" t="s">
        <v>2432</v>
      </c>
      <c r="AI203" s="48" t="s">
        <v>2433</v>
      </c>
      <c r="AJ203" s="48"/>
      <c r="AK203" s="48" t="s">
        <v>44</v>
      </c>
      <c r="AL203" s="48" t="s">
        <v>55</v>
      </c>
      <c r="AM203" s="48" t="s">
        <v>60</v>
      </c>
    </row>
    <row r="204" spans="1:39" ht="15" customHeight="1" x14ac:dyDescent="0.25">
      <c r="A204" s="44" t="s">
        <v>1207</v>
      </c>
      <c r="B204" s="45">
        <v>203</v>
      </c>
      <c r="C204" s="45">
        <v>368</v>
      </c>
      <c r="D204" s="45">
        <v>405</v>
      </c>
      <c r="E204" s="45" t="s">
        <v>1614</v>
      </c>
      <c r="F204" s="44" t="s">
        <v>1608</v>
      </c>
      <c r="G204" s="44" t="s">
        <v>1609</v>
      </c>
      <c r="H204" s="44" t="s">
        <v>935</v>
      </c>
      <c r="I204" s="44" t="s">
        <v>936</v>
      </c>
      <c r="J204" s="44" t="s">
        <v>44</v>
      </c>
      <c r="K204" s="46" t="s">
        <v>1203</v>
      </c>
      <c r="L204" s="44"/>
      <c r="M204" s="44" t="s">
        <v>709</v>
      </c>
      <c r="N204" s="44" t="s">
        <v>937</v>
      </c>
      <c r="O204" s="44" t="s">
        <v>886</v>
      </c>
      <c r="P204" s="44" t="s">
        <v>886</v>
      </c>
      <c r="Q204" s="44" t="s">
        <v>44</v>
      </c>
      <c r="R204" s="44" t="s">
        <v>55</v>
      </c>
      <c r="S204" s="44" t="s">
        <v>60</v>
      </c>
      <c r="T204" s="47"/>
      <c r="U204" s="48" t="s">
        <v>1713</v>
      </c>
      <c r="V204" s="49">
        <v>460</v>
      </c>
      <c r="W204" s="49">
        <v>367</v>
      </c>
      <c r="X204" s="49">
        <v>406</v>
      </c>
      <c r="Y204" s="49" t="s">
        <v>1981</v>
      </c>
      <c r="Z204" s="48" t="s">
        <v>1978</v>
      </c>
      <c r="AA204" s="48" t="s">
        <v>938</v>
      </c>
      <c r="AB204" s="48" t="s">
        <v>939</v>
      </c>
      <c r="AC204" s="48" t="s">
        <v>940</v>
      </c>
      <c r="AD204" s="48" t="s">
        <v>44</v>
      </c>
      <c r="AE204" s="50" t="s">
        <v>1203</v>
      </c>
      <c r="AF204" s="48"/>
      <c r="AG204" s="48" t="s">
        <v>709</v>
      </c>
      <c r="AH204" s="48" t="s">
        <v>2434</v>
      </c>
      <c r="AI204" s="48" t="s">
        <v>2435</v>
      </c>
      <c r="AJ204" s="48"/>
      <c r="AK204" s="48" t="s">
        <v>44</v>
      </c>
      <c r="AL204" s="48" t="s">
        <v>55</v>
      </c>
      <c r="AM204" s="48" t="s">
        <v>60</v>
      </c>
    </row>
    <row r="205" spans="1:39" ht="15" customHeight="1" x14ac:dyDescent="0.25">
      <c r="A205" s="44" t="s">
        <v>1207</v>
      </c>
      <c r="B205" s="45">
        <v>204</v>
      </c>
      <c r="C205" s="45">
        <v>370</v>
      </c>
      <c r="D205" s="45">
        <v>407</v>
      </c>
      <c r="E205" s="45" t="s">
        <v>1616</v>
      </c>
      <c r="F205" s="44" t="s">
        <v>1608</v>
      </c>
      <c r="G205" s="44" t="s">
        <v>1611</v>
      </c>
      <c r="H205" s="44" t="s">
        <v>941</v>
      </c>
      <c r="I205" s="44" t="s">
        <v>942</v>
      </c>
      <c r="J205" s="44" t="s">
        <v>44</v>
      </c>
      <c r="K205" s="46" t="s">
        <v>1203</v>
      </c>
      <c r="L205" s="44"/>
      <c r="M205" s="44" t="s">
        <v>229</v>
      </c>
      <c r="N205" s="44" t="s">
        <v>230</v>
      </c>
      <c r="O205" s="44" t="s">
        <v>886</v>
      </c>
      <c r="P205" s="44" t="s">
        <v>886</v>
      </c>
      <c r="Q205" s="44" t="s">
        <v>44</v>
      </c>
      <c r="R205" s="44" t="s">
        <v>55</v>
      </c>
      <c r="S205" s="44" t="s">
        <v>60</v>
      </c>
      <c r="T205" s="47"/>
      <c r="U205" s="48" t="s">
        <v>1713</v>
      </c>
      <c r="V205" s="49">
        <v>461</v>
      </c>
      <c r="W205" s="49">
        <v>369</v>
      </c>
      <c r="X205" s="49">
        <v>408</v>
      </c>
      <c r="Y205" s="49" t="s">
        <v>1982</v>
      </c>
      <c r="Z205" s="48" t="s">
        <v>1978</v>
      </c>
      <c r="AA205" s="48" t="s">
        <v>943</v>
      </c>
      <c r="AB205" s="48" t="s">
        <v>944</v>
      </c>
      <c r="AC205" s="48" t="s">
        <v>945</v>
      </c>
      <c r="AD205" s="48" t="s">
        <v>126</v>
      </c>
      <c r="AE205" s="50" t="s">
        <v>1203</v>
      </c>
      <c r="AF205" s="48"/>
      <c r="AG205" s="48" t="s">
        <v>2225</v>
      </c>
      <c r="AH205" s="48" t="s">
        <v>2210</v>
      </c>
      <c r="AI205" s="48">
        <v>0</v>
      </c>
      <c r="AJ205" s="48"/>
      <c r="AK205" s="48" t="s">
        <v>126</v>
      </c>
      <c r="AL205" s="48" t="s">
        <v>686</v>
      </c>
      <c r="AM205" s="48" t="s">
        <v>60</v>
      </c>
    </row>
    <row r="206" spans="1:39" ht="15" customHeight="1" x14ac:dyDescent="0.25">
      <c r="A206" s="44" t="s">
        <v>1207</v>
      </c>
      <c r="B206" s="45">
        <v>205</v>
      </c>
      <c r="C206" s="45">
        <v>372</v>
      </c>
      <c r="D206" s="45">
        <v>409</v>
      </c>
      <c r="E206" s="45" t="s">
        <v>1618</v>
      </c>
      <c r="F206" s="44" t="s">
        <v>1608</v>
      </c>
      <c r="G206" s="44" t="s">
        <v>1613</v>
      </c>
      <c r="H206" s="44" t="s">
        <v>946</v>
      </c>
      <c r="I206" s="44" t="s">
        <v>947</v>
      </c>
      <c r="J206" s="44" t="s">
        <v>126</v>
      </c>
      <c r="K206" s="46" t="s">
        <v>1203</v>
      </c>
      <c r="L206" s="44"/>
      <c r="M206" s="44" t="s">
        <v>229</v>
      </c>
      <c r="N206" s="44" t="s">
        <v>230</v>
      </c>
      <c r="O206" s="44">
        <v>0</v>
      </c>
      <c r="P206" s="44">
        <v>0</v>
      </c>
      <c r="Q206" s="44" t="s">
        <v>126</v>
      </c>
      <c r="R206" s="44" t="s">
        <v>126</v>
      </c>
      <c r="S206" s="44"/>
      <c r="T206" s="47"/>
      <c r="U206" s="48" t="s">
        <v>1713</v>
      </c>
      <c r="V206" s="49">
        <v>462</v>
      </c>
      <c r="W206" s="49">
        <v>371</v>
      </c>
      <c r="X206" s="49">
        <v>410</v>
      </c>
      <c r="Y206" s="49" t="s">
        <v>1983</v>
      </c>
      <c r="Z206" s="48" t="s">
        <v>1978</v>
      </c>
      <c r="AA206" s="48" t="s">
        <v>948</v>
      </c>
      <c r="AB206" s="48" t="s">
        <v>949</v>
      </c>
      <c r="AC206" s="48" t="s">
        <v>950</v>
      </c>
      <c r="AD206" s="48" t="s">
        <v>126</v>
      </c>
      <c r="AE206" s="50" t="s">
        <v>1203</v>
      </c>
      <c r="AF206" s="48"/>
      <c r="AG206" s="48" t="s">
        <v>229</v>
      </c>
      <c r="AH206" s="48" t="s">
        <v>2210</v>
      </c>
      <c r="AI206" s="48">
        <v>0</v>
      </c>
      <c r="AJ206" s="48"/>
      <c r="AK206" s="48" t="s">
        <v>126</v>
      </c>
      <c r="AL206" s="48" t="s">
        <v>686</v>
      </c>
      <c r="AM206" s="48" t="s">
        <v>60</v>
      </c>
    </row>
    <row r="207" spans="1:39" ht="15" customHeight="1" x14ac:dyDescent="0.25">
      <c r="A207" s="44" t="s">
        <v>1207</v>
      </c>
      <c r="B207" s="45">
        <v>206</v>
      </c>
      <c r="C207" s="45">
        <v>374</v>
      </c>
      <c r="D207" s="45">
        <v>411</v>
      </c>
      <c r="E207" s="45" t="s">
        <v>1620</v>
      </c>
      <c r="F207" s="44" t="s">
        <v>1608</v>
      </c>
      <c r="G207" s="44" t="s">
        <v>1615</v>
      </c>
      <c r="H207" s="44" t="s">
        <v>951</v>
      </c>
      <c r="I207" s="44" t="s">
        <v>952</v>
      </c>
      <c r="J207" s="44" t="s">
        <v>126</v>
      </c>
      <c r="K207" s="46" t="s">
        <v>1203</v>
      </c>
      <c r="L207" s="44"/>
      <c r="M207" s="44" t="s">
        <v>953</v>
      </c>
      <c r="N207" s="44" t="s">
        <v>954</v>
      </c>
      <c r="O207" s="44">
        <v>0</v>
      </c>
      <c r="P207" s="44">
        <v>0</v>
      </c>
      <c r="Q207" s="44" t="s">
        <v>126</v>
      </c>
      <c r="R207" s="44" t="s">
        <v>126</v>
      </c>
      <c r="S207" s="44"/>
      <c r="T207" s="47"/>
      <c r="U207" s="48" t="s">
        <v>1713</v>
      </c>
      <c r="V207" s="49">
        <v>463</v>
      </c>
      <c r="W207" s="49">
        <v>373</v>
      </c>
      <c r="X207" s="49">
        <v>412</v>
      </c>
      <c r="Y207" s="49" t="s">
        <v>1984</v>
      </c>
      <c r="Z207" s="48" t="s">
        <v>1978</v>
      </c>
      <c r="AA207" s="48" t="s">
        <v>955</v>
      </c>
      <c r="AB207" s="48" t="s">
        <v>956</v>
      </c>
      <c r="AC207" s="48" t="s">
        <v>957</v>
      </c>
      <c r="AD207" s="48" t="s">
        <v>126</v>
      </c>
      <c r="AE207" s="50" t="s">
        <v>1203</v>
      </c>
      <c r="AF207" s="48"/>
      <c r="AG207" s="48" t="s">
        <v>953</v>
      </c>
      <c r="AH207" s="48" t="s">
        <v>2436</v>
      </c>
      <c r="AI207" s="48">
        <v>0</v>
      </c>
      <c r="AJ207" s="48"/>
      <c r="AK207" s="48" t="s">
        <v>126</v>
      </c>
      <c r="AL207" s="48" t="s">
        <v>686</v>
      </c>
      <c r="AM207" s="48" t="s">
        <v>60</v>
      </c>
    </row>
    <row r="208" spans="1:39" ht="15" customHeight="1" x14ac:dyDescent="0.25">
      <c r="A208" s="44" t="s">
        <v>1207</v>
      </c>
      <c r="B208" s="45">
        <v>207</v>
      </c>
      <c r="C208" s="45">
        <v>376</v>
      </c>
      <c r="D208" s="45">
        <v>413</v>
      </c>
      <c r="E208" s="45" t="s">
        <v>1623</v>
      </c>
      <c r="F208" s="44" t="s">
        <v>1608</v>
      </c>
      <c r="G208" s="44" t="s">
        <v>1617</v>
      </c>
      <c r="H208" s="44" t="s">
        <v>958</v>
      </c>
      <c r="I208" s="44" t="s">
        <v>959</v>
      </c>
      <c r="J208" s="44" t="s">
        <v>126</v>
      </c>
      <c r="K208" s="46" t="s">
        <v>1203</v>
      </c>
      <c r="L208" s="44"/>
      <c r="M208" s="44" t="s">
        <v>217</v>
      </c>
      <c r="N208" s="44" t="s">
        <v>2118</v>
      </c>
      <c r="O208" s="44" t="s">
        <v>960</v>
      </c>
      <c r="P208" s="44">
        <v>0</v>
      </c>
      <c r="Q208" s="44" t="s">
        <v>126</v>
      </c>
      <c r="R208" s="44" t="s">
        <v>126</v>
      </c>
      <c r="S208" s="44"/>
      <c r="T208" s="47"/>
      <c r="U208" s="48" t="s">
        <v>1713</v>
      </c>
      <c r="V208" s="49">
        <v>464</v>
      </c>
      <c r="W208" s="49">
        <v>375</v>
      </c>
      <c r="X208" s="49">
        <v>414</v>
      </c>
      <c r="Y208" s="49" t="s">
        <v>1998</v>
      </c>
      <c r="Z208" s="48" t="s">
        <v>1978</v>
      </c>
      <c r="AA208" s="48" t="s">
        <v>961</v>
      </c>
      <c r="AB208" s="48" t="s">
        <v>962</v>
      </c>
      <c r="AC208" s="48" t="s">
        <v>963</v>
      </c>
      <c r="AD208" s="48" t="s">
        <v>126</v>
      </c>
      <c r="AE208" s="50" t="s">
        <v>1203</v>
      </c>
      <c r="AF208" s="48"/>
      <c r="AG208" s="48" t="s">
        <v>217</v>
      </c>
      <c r="AH208" s="48" t="s">
        <v>2437</v>
      </c>
      <c r="AI208" s="48" t="s">
        <v>2438</v>
      </c>
      <c r="AJ208" s="48"/>
      <c r="AK208" s="48" t="s">
        <v>126</v>
      </c>
      <c r="AL208" s="48" t="s">
        <v>686</v>
      </c>
      <c r="AM208" s="48" t="s">
        <v>60</v>
      </c>
    </row>
    <row r="209" spans="1:39" ht="15" customHeight="1" x14ac:dyDescent="0.25">
      <c r="A209" s="44" t="s">
        <v>1207</v>
      </c>
      <c r="B209" s="45">
        <v>208</v>
      </c>
      <c r="C209" s="45">
        <v>378</v>
      </c>
      <c r="D209" s="45">
        <v>415</v>
      </c>
      <c r="E209" s="45" t="s">
        <v>1626</v>
      </c>
      <c r="F209" s="44" t="s">
        <v>1608</v>
      </c>
      <c r="G209" s="44" t="s">
        <v>1619</v>
      </c>
      <c r="H209" s="44" t="s">
        <v>964</v>
      </c>
      <c r="I209" s="44" t="s">
        <v>965</v>
      </c>
      <c r="J209" s="44" t="s">
        <v>44</v>
      </c>
      <c r="K209" s="46" t="s">
        <v>1203</v>
      </c>
      <c r="L209" s="44"/>
      <c r="M209" s="44" t="s">
        <v>966</v>
      </c>
      <c r="N209" s="44" t="s">
        <v>967</v>
      </c>
      <c r="O209" s="44" t="s">
        <v>968</v>
      </c>
      <c r="P209" s="44">
        <v>0</v>
      </c>
      <c r="Q209" s="44" t="s">
        <v>44</v>
      </c>
      <c r="R209" s="44" t="s">
        <v>55</v>
      </c>
      <c r="S209" s="44" t="s">
        <v>60</v>
      </c>
      <c r="T209" s="47"/>
      <c r="U209" s="48" t="s">
        <v>1713</v>
      </c>
      <c r="V209" s="49">
        <v>465</v>
      </c>
      <c r="W209" s="49">
        <v>377</v>
      </c>
      <c r="X209" s="49">
        <v>416</v>
      </c>
      <c r="Y209" s="49" t="s">
        <v>1768</v>
      </c>
      <c r="Z209" s="48" t="s">
        <v>1978</v>
      </c>
      <c r="AA209" s="48" t="s">
        <v>969</v>
      </c>
      <c r="AB209" s="48" t="s">
        <v>970</v>
      </c>
      <c r="AC209" s="48" t="s">
        <v>971</v>
      </c>
      <c r="AD209" s="48" t="s">
        <v>44</v>
      </c>
      <c r="AE209" s="50" t="s">
        <v>1203</v>
      </c>
      <c r="AF209" s="48"/>
      <c r="AG209" s="48" t="s">
        <v>966</v>
      </c>
      <c r="AH209" s="48" t="s">
        <v>2439</v>
      </c>
      <c r="AI209" s="48" t="s">
        <v>2440</v>
      </c>
      <c r="AJ209" s="48"/>
      <c r="AK209" s="48" t="s">
        <v>44</v>
      </c>
      <c r="AL209" s="48" t="s">
        <v>55</v>
      </c>
      <c r="AM209" s="48" t="s">
        <v>60</v>
      </c>
    </row>
    <row r="210" spans="1:39" ht="15" customHeight="1" x14ac:dyDescent="0.25">
      <c r="A210" s="44" t="s">
        <v>1207</v>
      </c>
      <c r="B210" s="45">
        <v>209</v>
      </c>
      <c r="C210" s="45">
        <v>380</v>
      </c>
      <c r="D210" s="45">
        <v>417</v>
      </c>
      <c r="E210" s="45" t="s">
        <v>1629</v>
      </c>
      <c r="F210" s="44" t="s">
        <v>1621</v>
      </c>
      <c r="G210" s="44" t="s">
        <v>1622</v>
      </c>
      <c r="H210" s="44" t="s">
        <v>972</v>
      </c>
      <c r="I210" s="44" t="s">
        <v>973</v>
      </c>
      <c r="J210" s="44" t="s">
        <v>126</v>
      </c>
      <c r="K210" s="46" t="s">
        <v>1203</v>
      </c>
      <c r="L210" s="44"/>
      <c r="M210" s="44" t="s">
        <v>953</v>
      </c>
      <c r="N210" s="44" t="s">
        <v>2119</v>
      </c>
      <c r="O210" s="44">
        <v>0</v>
      </c>
      <c r="P210" s="44">
        <v>0</v>
      </c>
      <c r="Q210" s="44" t="s">
        <v>126</v>
      </c>
      <c r="R210" s="44" t="s">
        <v>126</v>
      </c>
      <c r="S210" s="44"/>
      <c r="T210" s="47"/>
      <c r="U210" s="48" t="s">
        <v>1713</v>
      </c>
      <c r="V210" s="49">
        <v>466</v>
      </c>
      <c r="W210" s="49">
        <v>379</v>
      </c>
      <c r="X210" s="49">
        <v>418</v>
      </c>
      <c r="Y210" s="49" t="s">
        <v>1770</v>
      </c>
      <c r="Z210" s="48" t="s">
        <v>1985</v>
      </c>
      <c r="AA210" s="48" t="s">
        <v>974</v>
      </c>
      <c r="AB210" s="48" t="s">
        <v>975</v>
      </c>
      <c r="AC210" s="48" t="s">
        <v>976</v>
      </c>
      <c r="AD210" s="48" t="s">
        <v>126</v>
      </c>
      <c r="AE210" s="50" t="s">
        <v>1203</v>
      </c>
      <c r="AF210" s="48"/>
      <c r="AG210" s="48" t="s">
        <v>953</v>
      </c>
      <c r="AH210" s="48" t="s">
        <v>2441</v>
      </c>
      <c r="AI210" s="48">
        <v>0</v>
      </c>
      <c r="AJ210" s="48"/>
      <c r="AK210" s="48" t="s">
        <v>126</v>
      </c>
      <c r="AL210" s="48" t="s">
        <v>686</v>
      </c>
      <c r="AM210" s="48" t="s">
        <v>60</v>
      </c>
    </row>
    <row r="211" spans="1:39" ht="15" customHeight="1" x14ac:dyDescent="0.25">
      <c r="A211" s="44" t="s">
        <v>1207</v>
      </c>
      <c r="B211" s="45">
        <v>210</v>
      </c>
      <c r="C211" s="45">
        <v>314</v>
      </c>
      <c r="D211" s="45">
        <v>419</v>
      </c>
      <c r="E211" s="45" t="s">
        <v>1630</v>
      </c>
      <c r="F211" s="44" t="s">
        <v>1624</v>
      </c>
      <c r="G211" s="44" t="s">
        <v>1625</v>
      </c>
      <c r="H211" s="44" t="s">
        <v>977</v>
      </c>
      <c r="I211" s="44" t="s">
        <v>978</v>
      </c>
      <c r="J211" s="44" t="s">
        <v>126</v>
      </c>
      <c r="K211" s="46" t="s">
        <v>1203</v>
      </c>
      <c r="L211" s="44"/>
      <c r="M211" s="44" t="s">
        <v>966</v>
      </c>
      <c r="N211" s="44" t="s">
        <v>979</v>
      </c>
      <c r="O211" s="44">
        <v>0</v>
      </c>
      <c r="P211" s="44">
        <v>0</v>
      </c>
      <c r="Q211" s="44" t="s">
        <v>126</v>
      </c>
      <c r="R211" s="44" t="s">
        <v>126</v>
      </c>
      <c r="S211" s="44"/>
      <c r="T211" s="47"/>
      <c r="U211" s="48" t="s">
        <v>1713</v>
      </c>
      <c r="V211" s="49">
        <v>467</v>
      </c>
      <c r="W211" s="49">
        <v>313</v>
      </c>
      <c r="X211" s="49">
        <v>420</v>
      </c>
      <c r="Y211" s="49" t="s">
        <v>1990</v>
      </c>
      <c r="Z211" s="48" t="s">
        <v>1987</v>
      </c>
      <c r="AA211" s="48" t="s">
        <v>980</v>
      </c>
      <c r="AB211" s="48" t="s">
        <v>981</v>
      </c>
      <c r="AC211" s="48" t="s">
        <v>982</v>
      </c>
      <c r="AD211" s="48" t="s">
        <v>126</v>
      </c>
      <c r="AE211" s="50" t="s">
        <v>1203</v>
      </c>
      <c r="AF211" s="48"/>
      <c r="AG211" s="48" t="s">
        <v>966</v>
      </c>
      <c r="AH211" s="48" t="s">
        <v>2442</v>
      </c>
      <c r="AI211" s="48">
        <v>0</v>
      </c>
      <c r="AJ211" s="48"/>
      <c r="AK211" s="48" t="s">
        <v>126</v>
      </c>
      <c r="AL211" s="48" t="s">
        <v>686</v>
      </c>
      <c r="AM211" s="48" t="s">
        <v>60</v>
      </c>
    </row>
    <row r="212" spans="1:39" ht="15" customHeight="1" x14ac:dyDescent="0.25">
      <c r="A212" s="44" t="s">
        <v>1207</v>
      </c>
      <c r="B212" s="45">
        <v>211</v>
      </c>
      <c r="C212" s="45">
        <v>316</v>
      </c>
      <c r="D212" s="45">
        <v>421</v>
      </c>
      <c r="E212" s="45" t="s">
        <v>1632</v>
      </c>
      <c r="F212" s="44" t="s">
        <v>1627</v>
      </c>
      <c r="G212" s="44" t="s">
        <v>1628</v>
      </c>
      <c r="H212" s="44" t="s">
        <v>983</v>
      </c>
      <c r="I212" s="44" t="s">
        <v>984</v>
      </c>
      <c r="J212" s="44" t="s">
        <v>55</v>
      </c>
      <c r="K212" s="46" t="s">
        <v>1203</v>
      </c>
      <c r="L212" s="44"/>
      <c r="M212" s="44" t="s">
        <v>204</v>
      </c>
      <c r="N212" s="44" t="s">
        <v>985</v>
      </c>
      <c r="O212" s="44" t="s">
        <v>986</v>
      </c>
      <c r="P212" s="44">
        <v>0</v>
      </c>
      <c r="Q212" s="44" t="s">
        <v>44</v>
      </c>
      <c r="R212" s="44" t="s">
        <v>55</v>
      </c>
      <c r="S212" s="44" t="s">
        <v>60</v>
      </c>
      <c r="T212" s="47"/>
      <c r="U212" s="48" t="s">
        <v>1713</v>
      </c>
      <c r="V212" s="49">
        <v>468</v>
      </c>
      <c r="W212" s="49">
        <v>315</v>
      </c>
      <c r="X212" s="49">
        <v>422</v>
      </c>
      <c r="Y212" s="49" t="s">
        <v>1991</v>
      </c>
      <c r="Z212" s="48" t="s">
        <v>1767</v>
      </c>
      <c r="AA212" s="48" t="s">
        <v>987</v>
      </c>
      <c r="AB212" s="48" t="s">
        <v>2443</v>
      </c>
      <c r="AC212" s="48" t="s">
        <v>988</v>
      </c>
      <c r="AD212" s="48" t="s">
        <v>55</v>
      </c>
      <c r="AE212" s="50" t="s">
        <v>1203</v>
      </c>
      <c r="AF212" s="48"/>
      <c r="AG212" s="48" t="s">
        <v>204</v>
      </c>
      <c r="AH212" s="48" t="s">
        <v>2444</v>
      </c>
      <c r="AI212" s="48" t="s">
        <v>2445</v>
      </c>
      <c r="AJ212" s="48"/>
      <c r="AK212" s="48" t="s">
        <v>44</v>
      </c>
      <c r="AL212" s="48" t="s">
        <v>55</v>
      </c>
      <c r="AM212" s="48" t="s">
        <v>60</v>
      </c>
    </row>
    <row r="213" spans="1:39" ht="15" customHeight="1" x14ac:dyDescent="0.25">
      <c r="A213" s="44" t="s">
        <v>1207</v>
      </c>
      <c r="B213" s="45">
        <v>212</v>
      </c>
      <c r="C213" s="45">
        <v>318</v>
      </c>
      <c r="D213" s="45">
        <v>423</v>
      </c>
      <c r="E213" s="45" t="s">
        <v>1633</v>
      </c>
      <c r="F213" s="55" t="s">
        <v>1627</v>
      </c>
      <c r="G213" s="55" t="s">
        <v>1628</v>
      </c>
      <c r="H213" s="55" t="s">
        <v>983</v>
      </c>
      <c r="I213" s="55" t="s">
        <v>984</v>
      </c>
      <c r="J213" s="55" t="s">
        <v>60</v>
      </c>
      <c r="K213" s="56" t="s">
        <v>61</v>
      </c>
      <c r="L213" s="55"/>
      <c r="M213" s="55" t="s">
        <v>204</v>
      </c>
      <c r="N213" s="55" t="s">
        <v>985</v>
      </c>
      <c r="O213" s="55" t="s">
        <v>986</v>
      </c>
      <c r="P213" s="55">
        <v>0</v>
      </c>
      <c r="Q213" s="55" t="s">
        <v>60</v>
      </c>
      <c r="R213" s="55" t="s">
        <v>60</v>
      </c>
      <c r="S213" s="55" t="s">
        <v>60</v>
      </c>
      <c r="T213" s="57"/>
      <c r="U213" s="48" t="s">
        <v>1713</v>
      </c>
      <c r="V213" s="49">
        <v>469</v>
      </c>
      <c r="W213" s="49">
        <v>317</v>
      </c>
      <c r="X213" s="49">
        <v>424</v>
      </c>
      <c r="Y213" s="49" t="s">
        <v>1993</v>
      </c>
      <c r="Z213" s="48" t="s">
        <v>1767</v>
      </c>
      <c r="AA213" s="48" t="s">
        <v>2576</v>
      </c>
      <c r="AB213" s="58" t="s">
        <v>2577</v>
      </c>
      <c r="AC213" s="58" t="s">
        <v>2578</v>
      </c>
      <c r="AD213" s="58" t="s">
        <v>44</v>
      </c>
      <c r="AE213" s="59" t="s">
        <v>1203</v>
      </c>
      <c r="AF213" s="58"/>
      <c r="AG213" s="58" t="s">
        <v>623</v>
      </c>
      <c r="AH213" s="58" t="s">
        <v>2579</v>
      </c>
      <c r="AI213" s="58" t="s">
        <v>2580</v>
      </c>
      <c r="AJ213" s="58"/>
      <c r="AK213" s="58" t="s">
        <v>44</v>
      </c>
      <c r="AL213" s="58" t="s">
        <v>55</v>
      </c>
      <c r="AM213" s="58" t="s">
        <v>60</v>
      </c>
    </row>
    <row r="214" spans="1:39" ht="15" customHeight="1" x14ac:dyDescent="0.25">
      <c r="A214" s="44" t="s">
        <v>1207</v>
      </c>
      <c r="B214" s="45">
        <v>213</v>
      </c>
      <c r="C214" s="45">
        <v>502</v>
      </c>
      <c r="D214" s="45">
        <v>425</v>
      </c>
      <c r="E214" s="45" t="s">
        <v>1634</v>
      </c>
      <c r="F214" s="44" t="s">
        <v>1627</v>
      </c>
      <c r="G214" s="44" t="s">
        <v>1628</v>
      </c>
      <c r="H214" s="44" t="s">
        <v>983</v>
      </c>
      <c r="I214" s="44" t="s">
        <v>984</v>
      </c>
      <c r="J214" s="44" t="s">
        <v>60</v>
      </c>
      <c r="K214" s="46" t="s">
        <v>61</v>
      </c>
      <c r="L214" s="44"/>
      <c r="M214" s="44" t="s">
        <v>204</v>
      </c>
      <c r="N214" s="44" t="s">
        <v>985</v>
      </c>
      <c r="O214" s="44" t="s">
        <v>986</v>
      </c>
      <c r="P214" s="44">
        <v>0</v>
      </c>
      <c r="Q214" s="44" t="s">
        <v>60</v>
      </c>
      <c r="R214" s="44" t="s">
        <v>60</v>
      </c>
      <c r="S214" s="44" t="s">
        <v>60</v>
      </c>
      <c r="T214" s="47"/>
      <c r="U214" s="48" t="s">
        <v>1713</v>
      </c>
      <c r="V214" s="49">
        <v>470</v>
      </c>
      <c r="W214" s="49">
        <v>501</v>
      </c>
      <c r="X214" s="49">
        <v>426</v>
      </c>
      <c r="Y214" s="49" t="s">
        <v>1996</v>
      </c>
      <c r="Z214" s="48" t="s">
        <v>1728</v>
      </c>
      <c r="AA214" s="48" t="s">
        <v>989</v>
      </c>
      <c r="AB214" s="48" t="s">
        <v>990</v>
      </c>
      <c r="AC214" s="48" t="s">
        <v>2446</v>
      </c>
      <c r="AD214" s="48" t="s">
        <v>55</v>
      </c>
      <c r="AE214" s="50" t="s">
        <v>1203</v>
      </c>
      <c r="AF214" s="48"/>
      <c r="AG214" s="48" t="s">
        <v>2447</v>
      </c>
      <c r="AH214" s="48" t="s">
        <v>2448</v>
      </c>
      <c r="AI214" s="48" t="s">
        <v>2449</v>
      </c>
      <c r="AJ214" s="48"/>
      <c r="AK214" s="48" t="s">
        <v>44</v>
      </c>
      <c r="AL214" s="48" t="s">
        <v>55</v>
      </c>
      <c r="AM214" s="48" t="s">
        <v>60</v>
      </c>
    </row>
    <row r="215" spans="1:39" ht="15" customHeight="1" x14ac:dyDescent="0.25">
      <c r="A215" s="44" t="s">
        <v>1207</v>
      </c>
      <c r="B215" s="45">
        <v>214</v>
      </c>
      <c r="C215" s="45">
        <v>320</v>
      </c>
      <c r="D215" s="45">
        <v>427</v>
      </c>
      <c r="E215" s="45" t="s">
        <v>1636</v>
      </c>
      <c r="F215" s="44" t="s">
        <v>1627</v>
      </c>
      <c r="G215" s="44" t="s">
        <v>1631</v>
      </c>
      <c r="H215" s="44" t="s">
        <v>991</v>
      </c>
      <c r="I215" s="44" t="s">
        <v>2120</v>
      </c>
      <c r="J215" s="44" t="s">
        <v>55</v>
      </c>
      <c r="K215" s="46" t="s">
        <v>1203</v>
      </c>
      <c r="L215" s="44"/>
      <c r="M215" s="44" t="s">
        <v>204</v>
      </c>
      <c r="N215" s="44" t="s">
        <v>2121</v>
      </c>
      <c r="O215" s="44" t="s">
        <v>2122</v>
      </c>
      <c r="P215" s="44">
        <v>0</v>
      </c>
      <c r="Q215" s="44" t="s">
        <v>44</v>
      </c>
      <c r="R215" s="44" t="s">
        <v>55</v>
      </c>
      <c r="S215" s="44" t="s">
        <v>60</v>
      </c>
      <c r="T215" s="47"/>
      <c r="U215" s="48" t="s">
        <v>1713</v>
      </c>
      <c r="V215" s="49">
        <v>471</v>
      </c>
      <c r="W215" s="49">
        <v>319</v>
      </c>
      <c r="X215" s="49">
        <v>428</v>
      </c>
      <c r="Y215" s="49" t="s">
        <v>1766</v>
      </c>
      <c r="Z215" s="48" t="s">
        <v>1767</v>
      </c>
      <c r="AA215" s="48" t="s">
        <v>992</v>
      </c>
      <c r="AB215" s="48" t="s">
        <v>993</v>
      </c>
      <c r="AC215" s="48" t="s">
        <v>994</v>
      </c>
      <c r="AD215" s="48" t="s">
        <v>55</v>
      </c>
      <c r="AE215" s="50" t="s">
        <v>1203</v>
      </c>
      <c r="AF215" s="48"/>
      <c r="AG215" s="48" t="s">
        <v>727</v>
      </c>
      <c r="AH215" s="48" t="s">
        <v>2450</v>
      </c>
      <c r="AI215" s="48" t="s">
        <v>2451</v>
      </c>
      <c r="AJ215" s="48"/>
      <c r="AK215" s="48" t="s">
        <v>44</v>
      </c>
      <c r="AL215" s="48" t="s">
        <v>55</v>
      </c>
      <c r="AM215" s="48" t="s">
        <v>60</v>
      </c>
    </row>
    <row r="216" spans="1:39" ht="15" customHeight="1" x14ac:dyDescent="0.25">
      <c r="A216" s="44" t="s">
        <v>1207</v>
      </c>
      <c r="B216" s="45">
        <v>215</v>
      </c>
      <c r="C216" s="45">
        <v>322</v>
      </c>
      <c r="D216" s="45">
        <v>429</v>
      </c>
      <c r="E216" s="45" t="s">
        <v>1637</v>
      </c>
      <c r="F216" s="44" t="s">
        <v>1627</v>
      </c>
      <c r="G216" s="44" t="s">
        <v>1631</v>
      </c>
      <c r="H216" s="44" t="s">
        <v>991</v>
      </c>
      <c r="I216" s="44" t="s">
        <v>2120</v>
      </c>
      <c r="J216" s="44" t="s">
        <v>60</v>
      </c>
      <c r="K216" s="46" t="s">
        <v>61</v>
      </c>
      <c r="L216" s="44"/>
      <c r="M216" s="44" t="s">
        <v>204</v>
      </c>
      <c r="N216" s="44" t="s">
        <v>2121</v>
      </c>
      <c r="O216" s="44" t="s">
        <v>2122</v>
      </c>
      <c r="P216" s="44">
        <v>0</v>
      </c>
      <c r="Q216" s="44" t="s">
        <v>60</v>
      </c>
      <c r="R216" s="44" t="s">
        <v>60</v>
      </c>
      <c r="S216" s="44" t="s">
        <v>60</v>
      </c>
      <c r="T216" s="47"/>
      <c r="U216" s="48" t="s">
        <v>1713</v>
      </c>
      <c r="V216" s="49">
        <v>472</v>
      </c>
      <c r="W216" s="49">
        <v>321</v>
      </c>
      <c r="X216" s="49">
        <v>430</v>
      </c>
      <c r="Y216" s="49" t="s">
        <v>1997</v>
      </c>
      <c r="Z216" s="48" t="s">
        <v>1767</v>
      </c>
      <c r="AA216" s="48" t="s">
        <v>995</v>
      </c>
      <c r="AB216" s="48" t="s">
        <v>996</v>
      </c>
      <c r="AC216" s="48" t="s">
        <v>997</v>
      </c>
      <c r="AD216" s="48" t="s">
        <v>55</v>
      </c>
      <c r="AE216" s="50" t="s">
        <v>1203</v>
      </c>
      <c r="AF216" s="48"/>
      <c r="AG216" s="48" t="s">
        <v>204</v>
      </c>
      <c r="AH216" s="48" t="s">
        <v>2452</v>
      </c>
      <c r="AI216" s="48" t="s">
        <v>2453</v>
      </c>
      <c r="AJ216" s="48"/>
      <c r="AK216" s="48" t="s">
        <v>44</v>
      </c>
      <c r="AL216" s="48" t="s">
        <v>55</v>
      </c>
      <c r="AM216" s="48" t="s">
        <v>60</v>
      </c>
    </row>
    <row r="217" spans="1:39" ht="15" customHeight="1" x14ac:dyDescent="0.25">
      <c r="A217" s="44" t="s">
        <v>1207</v>
      </c>
      <c r="B217" s="45">
        <v>216</v>
      </c>
      <c r="C217" s="45">
        <v>504</v>
      </c>
      <c r="D217" s="45">
        <v>431</v>
      </c>
      <c r="E217" s="45" t="s">
        <v>1639</v>
      </c>
      <c r="F217" s="44" t="s">
        <v>1627</v>
      </c>
      <c r="G217" s="44" t="s">
        <v>1631</v>
      </c>
      <c r="H217" s="44" t="s">
        <v>991</v>
      </c>
      <c r="I217" s="44" t="s">
        <v>2120</v>
      </c>
      <c r="J217" s="44" t="s">
        <v>60</v>
      </c>
      <c r="K217" s="46" t="s">
        <v>61</v>
      </c>
      <c r="L217" s="44"/>
      <c r="M217" s="44" t="s">
        <v>204</v>
      </c>
      <c r="N217" s="44" t="s">
        <v>2121</v>
      </c>
      <c r="O217" s="44" t="s">
        <v>2122</v>
      </c>
      <c r="P217" s="44">
        <v>0</v>
      </c>
      <c r="Q217" s="44" t="s">
        <v>60</v>
      </c>
      <c r="R217" s="44" t="s">
        <v>60</v>
      </c>
      <c r="S217" s="44" t="s">
        <v>60</v>
      </c>
      <c r="T217" s="47"/>
      <c r="U217" s="48" t="s">
        <v>1713</v>
      </c>
      <c r="V217" s="49">
        <v>473</v>
      </c>
      <c r="W217" s="49">
        <v>503</v>
      </c>
      <c r="X217" s="49">
        <v>432</v>
      </c>
      <c r="Y217" s="49" t="s">
        <v>2037</v>
      </c>
      <c r="Z217" s="48" t="s">
        <v>1728</v>
      </c>
      <c r="AA217" s="48" t="s">
        <v>989</v>
      </c>
      <c r="AB217" s="48" t="s">
        <v>990</v>
      </c>
      <c r="AC217" s="48" t="s">
        <v>2446</v>
      </c>
      <c r="AD217" s="48" t="s">
        <v>60</v>
      </c>
      <c r="AE217" s="50" t="s">
        <v>61</v>
      </c>
      <c r="AF217" s="48"/>
      <c r="AG217" s="48" t="s">
        <v>2447</v>
      </c>
      <c r="AH217" s="48" t="s">
        <v>2448</v>
      </c>
      <c r="AI217" s="48" t="s">
        <v>2449</v>
      </c>
      <c r="AJ217" s="48"/>
      <c r="AK217" s="48" t="s">
        <v>60</v>
      </c>
      <c r="AL217" s="48" t="s">
        <v>60</v>
      </c>
      <c r="AM217" s="48" t="s">
        <v>60</v>
      </c>
    </row>
    <row r="218" spans="1:39" ht="15" customHeight="1" x14ac:dyDescent="0.25">
      <c r="A218" s="44" t="s">
        <v>1207</v>
      </c>
      <c r="B218" s="45">
        <v>217</v>
      </c>
      <c r="C218" s="45">
        <v>324</v>
      </c>
      <c r="D218" s="45">
        <v>433</v>
      </c>
      <c r="E218" s="45" t="s">
        <v>1641</v>
      </c>
      <c r="F218" s="44" t="s">
        <v>1627</v>
      </c>
      <c r="G218" s="44" t="s">
        <v>1635</v>
      </c>
      <c r="H218" s="44" t="s">
        <v>998</v>
      </c>
      <c r="I218" s="44" t="s">
        <v>999</v>
      </c>
      <c r="J218" s="44" t="s">
        <v>55</v>
      </c>
      <c r="K218" s="46" t="s">
        <v>1203</v>
      </c>
      <c r="L218" s="44"/>
      <c r="M218" s="44" t="s">
        <v>56</v>
      </c>
      <c r="N218" s="44" t="s">
        <v>583</v>
      </c>
      <c r="O218" s="44" t="s">
        <v>886</v>
      </c>
      <c r="P218" s="44">
        <v>0</v>
      </c>
      <c r="Q218" s="44" t="s">
        <v>44</v>
      </c>
      <c r="R218" s="44" t="s">
        <v>55</v>
      </c>
      <c r="S218" s="44" t="s">
        <v>60</v>
      </c>
      <c r="T218" s="47"/>
      <c r="U218" s="48" t="s">
        <v>1713</v>
      </c>
      <c r="V218" s="49">
        <v>474</v>
      </c>
      <c r="W218" s="49">
        <v>323</v>
      </c>
      <c r="X218" s="49">
        <v>434</v>
      </c>
      <c r="Y218" s="49" t="s">
        <v>2000</v>
      </c>
      <c r="Z218" s="48" t="s">
        <v>1767</v>
      </c>
      <c r="AA218" s="48" t="s">
        <v>1000</v>
      </c>
      <c r="AB218" s="48" t="s">
        <v>1001</v>
      </c>
      <c r="AC218" s="48" t="s">
        <v>1002</v>
      </c>
      <c r="AD218" s="48" t="s">
        <v>686</v>
      </c>
      <c r="AE218" s="50" t="s">
        <v>1203</v>
      </c>
      <c r="AF218" s="48"/>
      <c r="AG218" s="48" t="s">
        <v>56</v>
      </c>
      <c r="AH218" s="48" t="s">
        <v>2153</v>
      </c>
      <c r="AI218" s="48">
        <v>0</v>
      </c>
      <c r="AJ218" s="48"/>
      <c r="AK218" s="48" t="s">
        <v>126</v>
      </c>
      <c r="AL218" s="48" t="s">
        <v>686</v>
      </c>
      <c r="AM218" s="48" t="s">
        <v>60</v>
      </c>
    </row>
    <row r="219" spans="1:39" ht="15" customHeight="1" x14ac:dyDescent="0.25">
      <c r="A219" s="44" t="s">
        <v>1207</v>
      </c>
      <c r="B219" s="45">
        <v>218</v>
      </c>
      <c r="C219" s="45">
        <v>506</v>
      </c>
      <c r="D219" s="45">
        <v>435</v>
      </c>
      <c r="E219" s="45" t="s">
        <v>1642</v>
      </c>
      <c r="F219" s="44" t="s">
        <v>1627</v>
      </c>
      <c r="G219" s="44" t="s">
        <v>1635</v>
      </c>
      <c r="H219" s="44" t="s">
        <v>998</v>
      </c>
      <c r="I219" s="44" t="s">
        <v>999</v>
      </c>
      <c r="J219" s="44" t="s">
        <v>60</v>
      </c>
      <c r="K219" s="46" t="s">
        <v>61</v>
      </c>
      <c r="L219" s="44"/>
      <c r="M219" s="44" t="s">
        <v>56</v>
      </c>
      <c r="N219" s="44" t="s">
        <v>583</v>
      </c>
      <c r="O219" s="44" t="s">
        <v>886</v>
      </c>
      <c r="P219" s="44">
        <v>0</v>
      </c>
      <c r="Q219" s="44" t="s">
        <v>60</v>
      </c>
      <c r="R219" s="44" t="s">
        <v>60</v>
      </c>
      <c r="S219" s="44" t="s">
        <v>60</v>
      </c>
      <c r="T219" s="47"/>
      <c r="U219" s="48" t="s">
        <v>1713</v>
      </c>
      <c r="V219" s="49">
        <v>475</v>
      </c>
      <c r="W219" s="49">
        <v>505</v>
      </c>
      <c r="X219" s="49">
        <v>436</v>
      </c>
      <c r="Y219" s="49" t="s">
        <v>1835</v>
      </c>
      <c r="Z219" s="48" t="s">
        <v>1728</v>
      </c>
      <c r="AA219" s="48" t="s">
        <v>989</v>
      </c>
      <c r="AB219" s="48" t="s">
        <v>990</v>
      </c>
      <c r="AC219" s="48" t="s">
        <v>2446</v>
      </c>
      <c r="AD219" s="48" t="s">
        <v>60</v>
      </c>
      <c r="AE219" s="50" t="s">
        <v>61</v>
      </c>
      <c r="AF219" s="48"/>
      <c r="AG219" s="48" t="s">
        <v>2447</v>
      </c>
      <c r="AH219" s="48" t="s">
        <v>2448</v>
      </c>
      <c r="AI219" s="48" t="s">
        <v>2449</v>
      </c>
      <c r="AJ219" s="48"/>
      <c r="AK219" s="48" t="s">
        <v>60</v>
      </c>
      <c r="AL219" s="48" t="s">
        <v>60</v>
      </c>
      <c r="AM219" s="48" t="s">
        <v>60</v>
      </c>
    </row>
    <row r="220" spans="1:39" ht="15" customHeight="1" x14ac:dyDescent="0.25">
      <c r="A220" s="44" t="s">
        <v>1207</v>
      </c>
      <c r="B220" s="45">
        <v>219</v>
      </c>
      <c r="C220" s="45">
        <v>508</v>
      </c>
      <c r="D220" s="45">
        <v>437</v>
      </c>
      <c r="E220" s="45" t="s">
        <v>1645</v>
      </c>
      <c r="F220" s="44" t="s">
        <v>1627</v>
      </c>
      <c r="G220" s="44" t="s">
        <v>1638</v>
      </c>
      <c r="H220" s="44" t="s">
        <v>1003</v>
      </c>
      <c r="I220" s="44" t="s">
        <v>1004</v>
      </c>
      <c r="J220" s="44" t="s">
        <v>55</v>
      </c>
      <c r="K220" s="46" t="s">
        <v>1203</v>
      </c>
      <c r="L220" s="44"/>
      <c r="M220" s="44" t="s">
        <v>204</v>
      </c>
      <c r="N220" s="44" t="s">
        <v>583</v>
      </c>
      <c r="O220" s="44" t="s">
        <v>1005</v>
      </c>
      <c r="P220" s="44">
        <v>0</v>
      </c>
      <c r="Q220" s="44" t="s">
        <v>44</v>
      </c>
      <c r="R220" s="44" t="s">
        <v>55</v>
      </c>
      <c r="S220" s="44" t="s">
        <v>60</v>
      </c>
      <c r="T220" s="47"/>
      <c r="U220" s="48" t="s">
        <v>1713</v>
      </c>
      <c r="V220" s="49">
        <v>476</v>
      </c>
      <c r="W220" s="49">
        <v>507</v>
      </c>
      <c r="X220" s="49">
        <v>438</v>
      </c>
      <c r="Y220" s="49" t="s">
        <v>2569</v>
      </c>
      <c r="Z220" s="48" t="s">
        <v>1728</v>
      </c>
      <c r="AA220" s="48" t="s">
        <v>989</v>
      </c>
      <c r="AB220" s="48" t="s">
        <v>990</v>
      </c>
      <c r="AC220" s="48" t="s">
        <v>2446</v>
      </c>
      <c r="AD220" s="48" t="s">
        <v>60</v>
      </c>
      <c r="AE220" s="50" t="s">
        <v>61</v>
      </c>
      <c r="AF220" s="48"/>
      <c r="AG220" s="48" t="s">
        <v>2447</v>
      </c>
      <c r="AH220" s="48" t="s">
        <v>2448</v>
      </c>
      <c r="AI220" s="48" t="s">
        <v>2449</v>
      </c>
      <c r="AJ220" s="48"/>
      <c r="AK220" s="48" t="s">
        <v>60</v>
      </c>
      <c r="AL220" s="48" t="s">
        <v>60</v>
      </c>
      <c r="AM220" s="48" t="s">
        <v>60</v>
      </c>
    </row>
    <row r="221" spans="1:39" ht="15" customHeight="1" x14ac:dyDescent="0.25">
      <c r="A221" s="44" t="s">
        <v>1207</v>
      </c>
      <c r="B221" s="45">
        <v>220</v>
      </c>
      <c r="C221" s="45">
        <v>510</v>
      </c>
      <c r="D221" s="45">
        <v>439</v>
      </c>
      <c r="E221" s="45" t="s">
        <v>1648</v>
      </c>
      <c r="F221" s="44" t="s">
        <v>1627</v>
      </c>
      <c r="G221" s="44" t="s">
        <v>1640</v>
      </c>
      <c r="H221" s="44" t="s">
        <v>1006</v>
      </c>
      <c r="I221" s="44" t="s">
        <v>1007</v>
      </c>
      <c r="J221" s="44" t="s">
        <v>55</v>
      </c>
      <c r="K221" s="46" t="s">
        <v>1203</v>
      </c>
      <c r="L221" s="44"/>
      <c r="M221" s="44" t="s">
        <v>56</v>
      </c>
      <c r="N221" s="44" t="s">
        <v>583</v>
      </c>
      <c r="O221" s="44" t="s">
        <v>47</v>
      </c>
      <c r="P221" s="44">
        <v>0</v>
      </c>
      <c r="Q221" s="44" t="s">
        <v>44</v>
      </c>
      <c r="R221" s="44" t="s">
        <v>55</v>
      </c>
      <c r="S221" s="44" t="s">
        <v>60</v>
      </c>
      <c r="T221" s="47"/>
      <c r="U221" s="48" t="s">
        <v>1713</v>
      </c>
      <c r="V221" s="49">
        <v>477</v>
      </c>
      <c r="W221" s="49">
        <v>509</v>
      </c>
      <c r="X221" s="49">
        <v>440</v>
      </c>
      <c r="Y221" s="49" t="s">
        <v>2575</v>
      </c>
      <c r="Z221" s="48" t="s">
        <v>1728</v>
      </c>
      <c r="AA221" s="48" t="s">
        <v>989</v>
      </c>
      <c r="AB221" s="48" t="s">
        <v>990</v>
      </c>
      <c r="AC221" s="48" t="s">
        <v>2446</v>
      </c>
      <c r="AD221" s="48" t="s">
        <v>60</v>
      </c>
      <c r="AE221" s="50" t="s">
        <v>61</v>
      </c>
      <c r="AF221" s="48"/>
      <c r="AG221" s="48" t="s">
        <v>2447</v>
      </c>
      <c r="AH221" s="48" t="s">
        <v>2448</v>
      </c>
      <c r="AI221" s="48" t="s">
        <v>2449</v>
      </c>
      <c r="AJ221" s="48"/>
      <c r="AK221" s="48" t="s">
        <v>60</v>
      </c>
      <c r="AL221" s="48" t="s">
        <v>60</v>
      </c>
      <c r="AM221" s="48" t="s">
        <v>60</v>
      </c>
    </row>
    <row r="222" spans="1:39" ht="15" customHeight="1" x14ac:dyDescent="0.25">
      <c r="A222" s="44" t="s">
        <v>1207</v>
      </c>
      <c r="B222" s="45">
        <v>221</v>
      </c>
      <c r="C222" s="45">
        <v>328</v>
      </c>
      <c r="D222" s="45">
        <v>441</v>
      </c>
      <c r="E222" s="45" t="s">
        <v>1649</v>
      </c>
      <c r="F222" s="44" t="s">
        <v>1627</v>
      </c>
      <c r="G222" s="44" t="s">
        <v>1640</v>
      </c>
      <c r="H222" s="44" t="s">
        <v>1006</v>
      </c>
      <c r="I222" s="44" t="s">
        <v>1007</v>
      </c>
      <c r="J222" s="44" t="s">
        <v>60</v>
      </c>
      <c r="K222" s="46" t="s">
        <v>61</v>
      </c>
      <c r="L222" s="44"/>
      <c r="M222" s="44" t="s">
        <v>56</v>
      </c>
      <c r="N222" s="44" t="s">
        <v>583</v>
      </c>
      <c r="O222" s="44" t="s">
        <v>47</v>
      </c>
      <c r="P222" s="44">
        <v>0</v>
      </c>
      <c r="Q222" s="44" t="s">
        <v>60</v>
      </c>
      <c r="R222" s="44" t="s">
        <v>60</v>
      </c>
      <c r="S222" s="44" t="s">
        <v>60</v>
      </c>
      <c r="T222" s="47"/>
      <c r="U222" s="48" t="s">
        <v>1713</v>
      </c>
      <c r="V222" s="49">
        <v>478</v>
      </c>
      <c r="W222" s="49">
        <v>327</v>
      </c>
      <c r="X222" s="49">
        <v>442</v>
      </c>
      <c r="Y222" s="49" t="s">
        <v>2008</v>
      </c>
      <c r="Z222" s="48" t="s">
        <v>1767</v>
      </c>
      <c r="AA222" s="48" t="s">
        <v>1008</v>
      </c>
      <c r="AB222" s="48" t="s">
        <v>1009</v>
      </c>
      <c r="AC222" s="48" t="s">
        <v>1010</v>
      </c>
      <c r="AD222" s="48" t="s">
        <v>55</v>
      </c>
      <c r="AE222" s="50" t="s">
        <v>1203</v>
      </c>
      <c r="AF222" s="48"/>
      <c r="AG222" s="48" t="s">
        <v>56</v>
      </c>
      <c r="AH222" s="48" t="s">
        <v>2153</v>
      </c>
      <c r="AI222" s="48" t="s">
        <v>2219</v>
      </c>
      <c r="AJ222" s="48"/>
      <c r="AK222" s="48" t="s">
        <v>44</v>
      </c>
      <c r="AL222" s="48" t="s">
        <v>55</v>
      </c>
      <c r="AM222" s="48" t="s">
        <v>60</v>
      </c>
    </row>
    <row r="223" spans="1:39" ht="15" customHeight="1" x14ac:dyDescent="0.25">
      <c r="A223" s="44" t="s">
        <v>1207</v>
      </c>
      <c r="B223" s="45">
        <v>222</v>
      </c>
      <c r="C223" s="45">
        <v>382</v>
      </c>
      <c r="D223" s="45">
        <v>443</v>
      </c>
      <c r="E223" s="45" t="s">
        <v>1650</v>
      </c>
      <c r="F223" s="44" t="s">
        <v>1643</v>
      </c>
      <c r="G223" s="44" t="s">
        <v>1644</v>
      </c>
      <c r="H223" s="44" t="s">
        <v>1011</v>
      </c>
      <c r="I223" s="44" t="s">
        <v>1012</v>
      </c>
      <c r="J223" s="44" t="s">
        <v>126</v>
      </c>
      <c r="K223" s="46" t="s">
        <v>1203</v>
      </c>
      <c r="L223" s="44"/>
      <c r="M223" s="44" t="s">
        <v>623</v>
      </c>
      <c r="N223" s="44" t="s">
        <v>2123</v>
      </c>
      <c r="O223" s="44" t="s">
        <v>2124</v>
      </c>
      <c r="P223" s="44">
        <v>0</v>
      </c>
      <c r="Q223" s="44" t="s">
        <v>126</v>
      </c>
      <c r="R223" s="44" t="s">
        <v>126</v>
      </c>
      <c r="S223" s="44"/>
      <c r="T223" s="47"/>
      <c r="U223" s="48" t="s">
        <v>1713</v>
      </c>
      <c r="V223" s="49">
        <v>479</v>
      </c>
      <c r="W223" s="49">
        <v>381</v>
      </c>
      <c r="X223" s="49">
        <v>444</v>
      </c>
      <c r="Y223" s="49" t="s">
        <v>1771</v>
      </c>
      <c r="Z223" s="48" t="s">
        <v>1999</v>
      </c>
      <c r="AA223" s="48" t="s">
        <v>1013</v>
      </c>
      <c r="AB223" s="48" t="s">
        <v>1014</v>
      </c>
      <c r="AC223" s="48" t="s">
        <v>2454</v>
      </c>
      <c r="AD223" s="48" t="s">
        <v>126</v>
      </c>
      <c r="AE223" s="50" t="s">
        <v>1203</v>
      </c>
      <c r="AF223" s="48"/>
      <c r="AG223" s="48" t="s">
        <v>623</v>
      </c>
      <c r="AH223" s="48" t="s">
        <v>2455</v>
      </c>
      <c r="AI223" s="48" t="s">
        <v>2456</v>
      </c>
      <c r="AJ223" s="48"/>
      <c r="AK223" s="48" t="s">
        <v>126</v>
      </c>
      <c r="AL223" s="48" t="s">
        <v>686</v>
      </c>
      <c r="AM223" s="48" t="s">
        <v>60</v>
      </c>
    </row>
    <row r="224" spans="1:39" ht="15" customHeight="1" x14ac:dyDescent="0.25">
      <c r="A224" s="44" t="s">
        <v>1207</v>
      </c>
      <c r="B224" s="45">
        <v>223</v>
      </c>
      <c r="C224" s="45">
        <v>330</v>
      </c>
      <c r="D224" s="45">
        <v>445</v>
      </c>
      <c r="E224" s="45" t="s">
        <v>1651</v>
      </c>
      <c r="F224" s="44" t="s">
        <v>1646</v>
      </c>
      <c r="G224" s="44" t="s">
        <v>1647</v>
      </c>
      <c r="H224" s="44" t="s">
        <v>1015</v>
      </c>
      <c r="I224" s="44" t="s">
        <v>1016</v>
      </c>
      <c r="J224" s="44" t="s">
        <v>55</v>
      </c>
      <c r="K224" s="46" t="s">
        <v>1203</v>
      </c>
      <c r="L224" s="44"/>
      <c r="M224" s="44" t="s">
        <v>240</v>
      </c>
      <c r="N224" s="44" t="s">
        <v>2125</v>
      </c>
      <c r="O224" s="44" t="s">
        <v>1017</v>
      </c>
      <c r="P224" s="44">
        <v>0</v>
      </c>
      <c r="Q224" s="44" t="s">
        <v>44</v>
      </c>
      <c r="R224" s="44" t="s">
        <v>55</v>
      </c>
      <c r="S224" s="44" t="s">
        <v>60</v>
      </c>
      <c r="T224" s="47"/>
      <c r="U224" s="48" t="s">
        <v>1713</v>
      </c>
      <c r="V224" s="49">
        <v>480</v>
      </c>
      <c r="W224" s="49">
        <v>329</v>
      </c>
      <c r="X224" s="49">
        <v>446</v>
      </c>
      <c r="Y224" s="49" t="s">
        <v>2001</v>
      </c>
      <c r="Z224" s="48" t="s">
        <v>1739</v>
      </c>
      <c r="AA224" s="48" t="s">
        <v>1018</v>
      </c>
      <c r="AB224" s="48" t="s">
        <v>1019</v>
      </c>
      <c r="AC224" s="48" t="s">
        <v>1020</v>
      </c>
      <c r="AD224" s="48" t="s">
        <v>55</v>
      </c>
      <c r="AE224" s="50" t="s">
        <v>1203</v>
      </c>
      <c r="AF224" s="48"/>
      <c r="AG224" s="48" t="s">
        <v>240</v>
      </c>
      <c r="AH224" s="48" t="s">
        <v>2457</v>
      </c>
      <c r="AI224" s="48" t="s">
        <v>2458</v>
      </c>
      <c r="AJ224" s="48"/>
      <c r="AK224" s="48" t="s">
        <v>44</v>
      </c>
      <c r="AL224" s="48" t="s">
        <v>55</v>
      </c>
      <c r="AM224" s="48" t="s">
        <v>60</v>
      </c>
    </row>
    <row r="225" spans="1:39" ht="15" customHeight="1" x14ac:dyDescent="0.25">
      <c r="A225" s="44" t="s">
        <v>1207</v>
      </c>
      <c r="B225" s="45">
        <v>224</v>
      </c>
      <c r="C225" s="45">
        <v>336</v>
      </c>
      <c r="D225" s="45">
        <v>447</v>
      </c>
      <c r="E225" s="45" t="s">
        <v>1652</v>
      </c>
      <c r="F225" s="44" t="s">
        <v>1646</v>
      </c>
      <c r="G225" s="44" t="s">
        <v>1647</v>
      </c>
      <c r="H225" s="44" t="s">
        <v>1015</v>
      </c>
      <c r="I225" s="44" t="s">
        <v>1016</v>
      </c>
      <c r="J225" s="44" t="s">
        <v>60</v>
      </c>
      <c r="K225" s="46" t="s">
        <v>61</v>
      </c>
      <c r="L225" s="44"/>
      <c r="M225" s="44" t="s">
        <v>240</v>
      </c>
      <c r="N225" s="44" t="s">
        <v>2125</v>
      </c>
      <c r="O225" s="44" t="s">
        <v>1017</v>
      </c>
      <c r="P225" s="44">
        <v>0</v>
      </c>
      <c r="Q225" s="44" t="s">
        <v>60</v>
      </c>
      <c r="R225" s="44" t="s">
        <v>60</v>
      </c>
      <c r="S225" s="44" t="s">
        <v>60</v>
      </c>
      <c r="T225" s="47"/>
      <c r="U225" s="48" t="s">
        <v>1713</v>
      </c>
      <c r="V225" s="49">
        <v>481</v>
      </c>
      <c r="W225" s="49">
        <v>335</v>
      </c>
      <c r="X225" s="49">
        <v>448</v>
      </c>
      <c r="Y225" s="49" t="s">
        <v>2010</v>
      </c>
      <c r="Z225" s="48" t="s">
        <v>1739</v>
      </c>
      <c r="AA225" s="48" t="s">
        <v>1021</v>
      </c>
      <c r="AB225" s="48" t="s">
        <v>2506</v>
      </c>
      <c r="AC225" s="48" t="s">
        <v>2459</v>
      </c>
      <c r="AD225" s="48" t="s">
        <v>686</v>
      </c>
      <c r="AE225" s="50" t="s">
        <v>1203</v>
      </c>
      <c r="AF225" s="48"/>
      <c r="AG225" s="48" t="s">
        <v>229</v>
      </c>
      <c r="AH225" s="48" t="s">
        <v>2210</v>
      </c>
      <c r="AI225" s="48">
        <v>0</v>
      </c>
      <c r="AJ225" s="48"/>
      <c r="AK225" s="48" t="s">
        <v>126</v>
      </c>
      <c r="AL225" s="48" t="s">
        <v>686</v>
      </c>
      <c r="AM225" s="48" t="s">
        <v>60</v>
      </c>
    </row>
    <row r="226" spans="1:39" ht="15" customHeight="1" x14ac:dyDescent="0.25">
      <c r="A226" s="44" t="s">
        <v>1207</v>
      </c>
      <c r="B226" s="45">
        <v>225</v>
      </c>
      <c r="C226" s="45">
        <v>340</v>
      </c>
      <c r="D226" s="45">
        <v>449</v>
      </c>
      <c r="E226" s="45" t="s">
        <v>1653</v>
      </c>
      <c r="F226" s="44" t="s">
        <v>1646</v>
      </c>
      <c r="G226" s="44" t="s">
        <v>1647</v>
      </c>
      <c r="H226" s="44" t="s">
        <v>1015</v>
      </c>
      <c r="I226" s="44" t="s">
        <v>1016</v>
      </c>
      <c r="J226" s="44" t="s">
        <v>60</v>
      </c>
      <c r="K226" s="46" t="s">
        <v>61</v>
      </c>
      <c r="L226" s="44"/>
      <c r="M226" s="44" t="s">
        <v>240</v>
      </c>
      <c r="N226" s="44" t="s">
        <v>2125</v>
      </c>
      <c r="O226" s="44" t="s">
        <v>1017</v>
      </c>
      <c r="P226" s="44">
        <v>0</v>
      </c>
      <c r="Q226" s="44" t="s">
        <v>60</v>
      </c>
      <c r="R226" s="44" t="s">
        <v>60</v>
      </c>
      <c r="S226" s="44" t="s">
        <v>60</v>
      </c>
      <c r="T226" s="47"/>
      <c r="U226" s="48" t="s">
        <v>1713</v>
      </c>
      <c r="V226" s="49">
        <v>482</v>
      </c>
      <c r="W226" s="49">
        <v>339</v>
      </c>
      <c r="X226" s="49">
        <v>450</v>
      </c>
      <c r="Y226" s="49" t="s">
        <v>2012</v>
      </c>
      <c r="Z226" s="48" t="s">
        <v>1739</v>
      </c>
      <c r="AA226" s="48" t="s">
        <v>1022</v>
      </c>
      <c r="AB226" s="48" t="s">
        <v>2508</v>
      </c>
      <c r="AC226" s="48" t="s">
        <v>2460</v>
      </c>
      <c r="AD226" s="48" t="s">
        <v>686</v>
      </c>
      <c r="AE226" s="50" t="s">
        <v>1203</v>
      </c>
      <c r="AF226" s="48"/>
      <c r="AG226" s="48" t="s">
        <v>229</v>
      </c>
      <c r="AH226" s="48" t="s">
        <v>2210</v>
      </c>
      <c r="AI226" s="48">
        <v>0</v>
      </c>
      <c r="AJ226" s="48"/>
      <c r="AK226" s="48" t="s">
        <v>126</v>
      </c>
      <c r="AL226" s="48" t="s">
        <v>686</v>
      </c>
      <c r="AM226" s="48" t="s">
        <v>60</v>
      </c>
    </row>
    <row r="227" spans="1:39" ht="15" customHeight="1" x14ac:dyDescent="0.25">
      <c r="A227" s="44" t="s">
        <v>1207</v>
      </c>
      <c r="B227" s="45">
        <v>226</v>
      </c>
      <c r="C227" s="45">
        <v>348</v>
      </c>
      <c r="D227" s="45">
        <v>451</v>
      </c>
      <c r="E227" s="45" t="s">
        <v>1655</v>
      </c>
      <c r="F227" s="44" t="s">
        <v>1646</v>
      </c>
      <c r="G227" s="44" t="s">
        <v>1647</v>
      </c>
      <c r="H227" s="44" t="s">
        <v>1015</v>
      </c>
      <c r="I227" s="44" t="s">
        <v>1016</v>
      </c>
      <c r="J227" s="44" t="s">
        <v>60</v>
      </c>
      <c r="K227" s="46" t="s">
        <v>61</v>
      </c>
      <c r="L227" s="44"/>
      <c r="M227" s="44" t="s">
        <v>240</v>
      </c>
      <c r="N227" s="44" t="s">
        <v>2125</v>
      </c>
      <c r="O227" s="44" t="s">
        <v>1017</v>
      </c>
      <c r="P227" s="44">
        <v>0</v>
      </c>
      <c r="Q227" s="44" t="s">
        <v>60</v>
      </c>
      <c r="R227" s="44" t="s">
        <v>60</v>
      </c>
      <c r="S227" s="44" t="s">
        <v>60</v>
      </c>
      <c r="T227" s="47"/>
      <c r="U227" s="48" t="s">
        <v>1713</v>
      </c>
      <c r="V227" s="49">
        <v>483</v>
      </c>
      <c r="W227" s="49">
        <v>347</v>
      </c>
      <c r="X227" s="49">
        <v>452</v>
      </c>
      <c r="Y227" s="49" t="s">
        <v>1738</v>
      </c>
      <c r="Z227" s="48" t="s">
        <v>1739</v>
      </c>
      <c r="AA227" s="48" t="s">
        <v>1023</v>
      </c>
      <c r="AB227" s="48" t="s">
        <v>1024</v>
      </c>
      <c r="AC227" s="48" t="s">
        <v>1025</v>
      </c>
      <c r="AD227" s="48" t="s">
        <v>686</v>
      </c>
      <c r="AE227" s="50" t="s">
        <v>1203</v>
      </c>
      <c r="AF227" s="48"/>
      <c r="AG227" s="48" t="s">
        <v>61</v>
      </c>
      <c r="AH227" s="48" t="s">
        <v>2461</v>
      </c>
      <c r="AI227" s="48" t="s">
        <v>2462</v>
      </c>
      <c r="AJ227" s="48"/>
      <c r="AK227" s="48" t="s">
        <v>126</v>
      </c>
      <c r="AL227" s="48" t="s">
        <v>686</v>
      </c>
      <c r="AM227" s="48" t="s">
        <v>60</v>
      </c>
    </row>
    <row r="228" spans="1:39" ht="15" customHeight="1" x14ac:dyDescent="0.25">
      <c r="A228" s="44" t="s">
        <v>1207</v>
      </c>
      <c r="B228" s="45">
        <v>227</v>
      </c>
      <c r="C228" s="45">
        <v>350</v>
      </c>
      <c r="D228" s="45">
        <v>453</v>
      </c>
      <c r="E228" s="45" t="s">
        <v>1657</v>
      </c>
      <c r="F228" s="44" t="s">
        <v>1646</v>
      </c>
      <c r="G228" s="44" t="s">
        <v>1647</v>
      </c>
      <c r="H228" s="44" t="s">
        <v>1015</v>
      </c>
      <c r="I228" s="44" t="s">
        <v>1016</v>
      </c>
      <c r="J228" s="44" t="s">
        <v>60</v>
      </c>
      <c r="K228" s="46" t="s">
        <v>61</v>
      </c>
      <c r="L228" s="44"/>
      <c r="M228" s="44" t="s">
        <v>240</v>
      </c>
      <c r="N228" s="44" t="s">
        <v>2125</v>
      </c>
      <c r="O228" s="44" t="s">
        <v>1017</v>
      </c>
      <c r="P228" s="44">
        <v>0</v>
      </c>
      <c r="Q228" s="44" t="s">
        <v>60</v>
      </c>
      <c r="R228" s="44" t="s">
        <v>60</v>
      </c>
      <c r="S228" s="44" t="s">
        <v>60</v>
      </c>
      <c r="T228" s="47"/>
      <c r="U228" s="48" t="s">
        <v>1713</v>
      </c>
      <c r="V228" s="49">
        <v>484</v>
      </c>
      <c r="W228" s="49">
        <v>349</v>
      </c>
      <c r="X228" s="49">
        <v>454</v>
      </c>
      <c r="Y228" s="49" t="s">
        <v>2016</v>
      </c>
      <c r="Z228" s="48" t="s">
        <v>1739</v>
      </c>
      <c r="AA228" s="48" t="s">
        <v>1026</v>
      </c>
      <c r="AB228" s="48" t="s">
        <v>2463</v>
      </c>
      <c r="AC228" s="48" t="s">
        <v>1027</v>
      </c>
      <c r="AD228" s="48" t="s">
        <v>686</v>
      </c>
      <c r="AE228" s="50" t="s">
        <v>1203</v>
      </c>
      <c r="AF228" s="48"/>
      <c r="AG228" s="48" t="s">
        <v>953</v>
      </c>
      <c r="AH228" s="48" t="s">
        <v>2464</v>
      </c>
      <c r="AI228" s="48" t="s">
        <v>2465</v>
      </c>
      <c r="AJ228" s="48"/>
      <c r="AK228" s="48" t="s">
        <v>126</v>
      </c>
      <c r="AL228" s="48" t="s">
        <v>686</v>
      </c>
      <c r="AM228" s="48" t="s">
        <v>60</v>
      </c>
    </row>
    <row r="229" spans="1:39" ht="15" customHeight="1" x14ac:dyDescent="0.25">
      <c r="A229" s="44" t="s">
        <v>1207</v>
      </c>
      <c r="B229" s="45">
        <v>228</v>
      </c>
      <c r="C229" s="45">
        <v>494</v>
      </c>
      <c r="D229" s="45">
        <v>455</v>
      </c>
      <c r="E229" s="45" t="s">
        <v>1659</v>
      </c>
      <c r="F229" s="44" t="s">
        <v>1646</v>
      </c>
      <c r="G229" s="44" t="s">
        <v>1647</v>
      </c>
      <c r="H229" s="44" t="s">
        <v>1015</v>
      </c>
      <c r="I229" s="44" t="s">
        <v>1016</v>
      </c>
      <c r="J229" s="44" t="s">
        <v>60</v>
      </c>
      <c r="K229" s="46" t="s">
        <v>61</v>
      </c>
      <c r="L229" s="44"/>
      <c r="M229" s="44" t="s">
        <v>240</v>
      </c>
      <c r="N229" s="44" t="s">
        <v>2125</v>
      </c>
      <c r="O229" s="44" t="s">
        <v>1017</v>
      </c>
      <c r="P229" s="44">
        <v>0</v>
      </c>
      <c r="Q229" s="44" t="s">
        <v>60</v>
      </c>
      <c r="R229" s="44" t="s">
        <v>60</v>
      </c>
      <c r="S229" s="44" t="s">
        <v>60</v>
      </c>
      <c r="T229" s="47"/>
      <c r="U229" s="48" t="s">
        <v>1713</v>
      </c>
      <c r="V229" s="49">
        <v>485</v>
      </c>
      <c r="W229" s="49">
        <v>493</v>
      </c>
      <c r="X229" s="49">
        <v>456</v>
      </c>
      <c r="Y229" s="49" t="s">
        <v>1989</v>
      </c>
      <c r="Z229" s="48" t="s">
        <v>1728</v>
      </c>
      <c r="AA229" s="48" t="s">
        <v>1028</v>
      </c>
      <c r="AB229" s="48" t="s">
        <v>1029</v>
      </c>
      <c r="AC229" s="48" t="s">
        <v>1030</v>
      </c>
      <c r="AD229" s="48" t="s">
        <v>55</v>
      </c>
      <c r="AE229" s="50" t="s">
        <v>1203</v>
      </c>
      <c r="AF229" s="48"/>
      <c r="AG229" s="48" t="s">
        <v>229</v>
      </c>
      <c r="AH229" s="48" t="s">
        <v>2210</v>
      </c>
      <c r="AI229" s="48" t="s">
        <v>2466</v>
      </c>
      <c r="AJ229" s="48"/>
      <c r="AK229" s="48" t="s">
        <v>44</v>
      </c>
      <c r="AL229" s="48" t="s">
        <v>55</v>
      </c>
      <c r="AM229" s="48" t="s">
        <v>60</v>
      </c>
    </row>
    <row r="230" spans="1:39" ht="15" customHeight="1" x14ac:dyDescent="0.25">
      <c r="A230" s="44" t="s">
        <v>1207</v>
      </c>
      <c r="B230" s="45">
        <v>229</v>
      </c>
      <c r="C230" s="45">
        <v>332</v>
      </c>
      <c r="D230" s="45">
        <v>457</v>
      </c>
      <c r="E230" s="45" t="s">
        <v>1661</v>
      </c>
      <c r="F230" s="44" t="s">
        <v>1646</v>
      </c>
      <c r="G230" s="44" t="s">
        <v>1654</v>
      </c>
      <c r="H230" s="44" t="s">
        <v>1031</v>
      </c>
      <c r="I230" s="44" t="s">
        <v>1032</v>
      </c>
      <c r="J230" s="44" t="s">
        <v>126</v>
      </c>
      <c r="K230" s="46" t="s">
        <v>1203</v>
      </c>
      <c r="L230" s="44"/>
      <c r="M230" s="44" t="s">
        <v>229</v>
      </c>
      <c r="N230" s="44" t="s">
        <v>230</v>
      </c>
      <c r="O230" s="44">
        <v>0</v>
      </c>
      <c r="P230" s="44">
        <v>0</v>
      </c>
      <c r="Q230" s="44" t="s">
        <v>126</v>
      </c>
      <c r="R230" s="44" t="s">
        <v>126</v>
      </c>
      <c r="S230" s="44"/>
      <c r="T230" s="47"/>
      <c r="U230" s="48" t="s">
        <v>1713</v>
      </c>
      <c r="V230" s="49">
        <v>486</v>
      </c>
      <c r="W230" s="49">
        <v>331</v>
      </c>
      <c r="X230" s="49">
        <v>458</v>
      </c>
      <c r="Y230" s="49" t="s">
        <v>2009</v>
      </c>
      <c r="Z230" s="48" t="s">
        <v>1739</v>
      </c>
      <c r="AA230" s="48" t="s">
        <v>1033</v>
      </c>
      <c r="AB230" s="48" t="s">
        <v>2504</v>
      </c>
      <c r="AC230" s="48" t="s">
        <v>1034</v>
      </c>
      <c r="AD230" s="48" t="s">
        <v>126</v>
      </c>
      <c r="AE230" s="50" t="s">
        <v>1203</v>
      </c>
      <c r="AF230" s="48"/>
      <c r="AG230" s="48" t="s">
        <v>229</v>
      </c>
      <c r="AH230" s="48" t="s">
        <v>2210</v>
      </c>
      <c r="AI230" s="48">
        <v>0</v>
      </c>
      <c r="AJ230" s="48"/>
      <c r="AK230" s="48" t="s">
        <v>126</v>
      </c>
      <c r="AL230" s="48" t="s">
        <v>686</v>
      </c>
      <c r="AM230" s="48" t="s">
        <v>60</v>
      </c>
    </row>
    <row r="231" spans="1:39" ht="15" customHeight="1" x14ac:dyDescent="0.25">
      <c r="A231" s="44" t="s">
        <v>1207</v>
      </c>
      <c r="B231" s="45">
        <v>230</v>
      </c>
      <c r="C231" s="45">
        <v>352</v>
      </c>
      <c r="D231" s="45">
        <v>459</v>
      </c>
      <c r="E231" s="45" t="s">
        <v>1663</v>
      </c>
      <c r="F231" s="44" t="s">
        <v>1646</v>
      </c>
      <c r="G231" s="44" t="s">
        <v>1656</v>
      </c>
      <c r="H231" s="44" t="s">
        <v>1035</v>
      </c>
      <c r="I231" s="44" t="s">
        <v>1036</v>
      </c>
      <c r="J231" s="44" t="s">
        <v>126</v>
      </c>
      <c r="K231" s="46" t="s">
        <v>1203</v>
      </c>
      <c r="L231" s="44"/>
      <c r="M231" s="44" t="s">
        <v>229</v>
      </c>
      <c r="N231" s="44" t="s">
        <v>230</v>
      </c>
      <c r="O231" s="44">
        <v>0</v>
      </c>
      <c r="P231" s="44">
        <v>0</v>
      </c>
      <c r="Q231" s="44" t="s">
        <v>126</v>
      </c>
      <c r="R231" s="44" t="s">
        <v>126</v>
      </c>
      <c r="S231" s="44"/>
      <c r="T231" s="47"/>
      <c r="U231" s="48" t="s">
        <v>1713</v>
      </c>
      <c r="V231" s="49">
        <v>487</v>
      </c>
      <c r="W231" s="49">
        <v>351</v>
      </c>
      <c r="X231" s="49">
        <v>460</v>
      </c>
      <c r="Y231" s="49" t="s">
        <v>2017</v>
      </c>
      <c r="Z231" s="48" t="s">
        <v>1739</v>
      </c>
      <c r="AA231" s="48" t="s">
        <v>1037</v>
      </c>
      <c r="AB231" s="48" t="s">
        <v>1038</v>
      </c>
      <c r="AC231" s="48" t="s">
        <v>1039</v>
      </c>
      <c r="AD231" s="48" t="s">
        <v>126</v>
      </c>
      <c r="AE231" s="50" t="s">
        <v>1203</v>
      </c>
      <c r="AF231" s="48"/>
      <c r="AG231" s="48" t="s">
        <v>229</v>
      </c>
      <c r="AH231" s="48" t="s">
        <v>2210</v>
      </c>
      <c r="AI231" s="48">
        <v>0</v>
      </c>
      <c r="AJ231" s="48"/>
      <c r="AK231" s="48" t="s">
        <v>126</v>
      </c>
      <c r="AL231" s="48" t="s">
        <v>686</v>
      </c>
      <c r="AM231" s="48" t="s">
        <v>60</v>
      </c>
    </row>
    <row r="232" spans="1:39" ht="15" customHeight="1" x14ac:dyDescent="0.25">
      <c r="A232" s="44" t="s">
        <v>1207</v>
      </c>
      <c r="B232" s="45">
        <v>231</v>
      </c>
      <c r="C232" s="45">
        <v>334</v>
      </c>
      <c r="D232" s="45">
        <v>461</v>
      </c>
      <c r="E232" s="45" t="s">
        <v>1664</v>
      </c>
      <c r="F232" s="44" t="s">
        <v>1646</v>
      </c>
      <c r="G232" s="44" t="s">
        <v>1658</v>
      </c>
      <c r="H232" s="44" t="s">
        <v>1040</v>
      </c>
      <c r="I232" s="44" t="s">
        <v>1041</v>
      </c>
      <c r="J232" s="44" t="s">
        <v>126</v>
      </c>
      <c r="K232" s="46" t="s">
        <v>1203</v>
      </c>
      <c r="L232" s="44"/>
      <c r="M232" s="44" t="s">
        <v>229</v>
      </c>
      <c r="N232" s="44" t="s">
        <v>230</v>
      </c>
      <c r="O232" s="44">
        <v>0</v>
      </c>
      <c r="P232" s="44">
        <v>0</v>
      </c>
      <c r="Q232" s="44" t="s">
        <v>126</v>
      </c>
      <c r="R232" s="44" t="s">
        <v>126</v>
      </c>
      <c r="S232" s="44"/>
      <c r="T232" s="47"/>
      <c r="U232" s="48" t="s">
        <v>1713</v>
      </c>
      <c r="V232" s="49">
        <v>488</v>
      </c>
      <c r="W232" s="49">
        <v>333</v>
      </c>
      <c r="X232" s="49">
        <v>462</v>
      </c>
      <c r="Y232" s="49" t="s">
        <v>2002</v>
      </c>
      <c r="Z232" s="48" t="s">
        <v>1739</v>
      </c>
      <c r="AA232" s="48" t="s">
        <v>1042</v>
      </c>
      <c r="AB232" s="48" t="s">
        <v>2505</v>
      </c>
      <c r="AC232" s="48" t="s">
        <v>1043</v>
      </c>
      <c r="AD232" s="48" t="s">
        <v>126</v>
      </c>
      <c r="AE232" s="50" t="s">
        <v>1203</v>
      </c>
      <c r="AF232" s="48"/>
      <c r="AG232" s="48" t="s">
        <v>229</v>
      </c>
      <c r="AH232" s="48" t="s">
        <v>2210</v>
      </c>
      <c r="AI232" s="48">
        <v>0</v>
      </c>
      <c r="AJ232" s="48"/>
      <c r="AK232" s="48" t="s">
        <v>126</v>
      </c>
      <c r="AL232" s="48" t="s">
        <v>686</v>
      </c>
      <c r="AM232" s="48" t="s">
        <v>60</v>
      </c>
    </row>
    <row r="233" spans="1:39" ht="15" customHeight="1" x14ac:dyDescent="0.25">
      <c r="A233" s="44" t="s">
        <v>1207</v>
      </c>
      <c r="B233" s="45">
        <v>232</v>
      </c>
      <c r="C233" s="45">
        <v>338</v>
      </c>
      <c r="D233" s="45">
        <v>463</v>
      </c>
      <c r="E233" s="45" t="s">
        <v>1665</v>
      </c>
      <c r="F233" s="44" t="s">
        <v>1646</v>
      </c>
      <c r="G233" s="44" t="s">
        <v>1660</v>
      </c>
      <c r="H233" s="44" t="s">
        <v>1044</v>
      </c>
      <c r="I233" s="44" t="s">
        <v>1045</v>
      </c>
      <c r="J233" s="44" t="s">
        <v>126</v>
      </c>
      <c r="K233" s="46" t="s">
        <v>1203</v>
      </c>
      <c r="L233" s="44"/>
      <c r="M233" s="44" t="s">
        <v>229</v>
      </c>
      <c r="N233" s="44" t="s">
        <v>230</v>
      </c>
      <c r="O233" s="44">
        <v>0</v>
      </c>
      <c r="P233" s="44">
        <v>0</v>
      </c>
      <c r="Q233" s="44" t="s">
        <v>126</v>
      </c>
      <c r="R233" s="44" t="s">
        <v>126</v>
      </c>
      <c r="S233" s="44"/>
      <c r="T233" s="47"/>
      <c r="U233" s="48" t="s">
        <v>1713</v>
      </c>
      <c r="V233" s="49">
        <v>489</v>
      </c>
      <c r="W233" s="49">
        <v>337</v>
      </c>
      <c r="X233" s="49">
        <v>464</v>
      </c>
      <c r="Y233" s="49" t="s">
        <v>2011</v>
      </c>
      <c r="Z233" s="48" t="s">
        <v>1739</v>
      </c>
      <c r="AA233" s="48" t="s">
        <v>1046</v>
      </c>
      <c r="AB233" s="48" t="s">
        <v>2507</v>
      </c>
      <c r="AC233" s="48" t="s">
        <v>1047</v>
      </c>
      <c r="AD233" s="48" t="s">
        <v>126</v>
      </c>
      <c r="AE233" s="50" t="s">
        <v>1203</v>
      </c>
      <c r="AF233" s="48"/>
      <c r="AG233" s="48" t="s">
        <v>229</v>
      </c>
      <c r="AH233" s="48" t="s">
        <v>2210</v>
      </c>
      <c r="AI233" s="48">
        <v>0</v>
      </c>
      <c r="AJ233" s="48"/>
      <c r="AK233" s="48" t="s">
        <v>126</v>
      </c>
      <c r="AL233" s="48" t="s">
        <v>686</v>
      </c>
      <c r="AM233" s="48" t="s">
        <v>60</v>
      </c>
    </row>
    <row r="234" spans="1:39" ht="15" customHeight="1" x14ac:dyDescent="0.25">
      <c r="A234" s="44" t="s">
        <v>1207</v>
      </c>
      <c r="B234" s="45">
        <v>233</v>
      </c>
      <c r="C234" s="45">
        <v>342</v>
      </c>
      <c r="D234" s="45">
        <v>465</v>
      </c>
      <c r="E234" s="45" t="s">
        <v>1668</v>
      </c>
      <c r="F234" s="44" t="s">
        <v>1646</v>
      </c>
      <c r="G234" s="44" t="s">
        <v>1662</v>
      </c>
      <c r="H234" s="44" t="s">
        <v>1048</v>
      </c>
      <c r="I234" s="44" t="s">
        <v>1049</v>
      </c>
      <c r="J234" s="44" t="s">
        <v>686</v>
      </c>
      <c r="K234" s="46" t="s">
        <v>1203</v>
      </c>
      <c r="L234" s="44"/>
      <c r="M234" s="44" t="s">
        <v>229</v>
      </c>
      <c r="N234" s="44" t="s">
        <v>230</v>
      </c>
      <c r="O234" s="44">
        <v>0</v>
      </c>
      <c r="P234" s="44">
        <v>0</v>
      </c>
      <c r="Q234" s="44" t="s">
        <v>126</v>
      </c>
      <c r="R234" s="44" t="s">
        <v>686</v>
      </c>
      <c r="S234" s="44" t="s">
        <v>60</v>
      </c>
      <c r="T234" s="47"/>
      <c r="U234" s="48" t="s">
        <v>1713</v>
      </c>
      <c r="V234" s="49">
        <v>490</v>
      </c>
      <c r="W234" s="49">
        <v>341</v>
      </c>
      <c r="X234" s="49">
        <v>466</v>
      </c>
      <c r="Y234" s="49" t="s">
        <v>2003</v>
      </c>
      <c r="Z234" s="48" t="s">
        <v>1739</v>
      </c>
      <c r="AA234" s="48" t="s">
        <v>1050</v>
      </c>
      <c r="AB234" s="48" t="s">
        <v>1051</v>
      </c>
      <c r="AC234" s="48" t="s">
        <v>1052</v>
      </c>
      <c r="AD234" s="48" t="s">
        <v>686</v>
      </c>
      <c r="AE234" s="50" t="s">
        <v>1203</v>
      </c>
      <c r="AF234" s="48"/>
      <c r="AG234" s="48" t="s">
        <v>229</v>
      </c>
      <c r="AH234" s="48" t="s">
        <v>2210</v>
      </c>
      <c r="AI234" s="48">
        <v>0</v>
      </c>
      <c r="AJ234" s="48"/>
      <c r="AK234" s="48" t="s">
        <v>126</v>
      </c>
      <c r="AL234" s="48" t="s">
        <v>686</v>
      </c>
      <c r="AM234" s="48" t="s">
        <v>60</v>
      </c>
    </row>
    <row r="235" spans="1:39" ht="15" customHeight="1" x14ac:dyDescent="0.25">
      <c r="A235" s="44" t="s">
        <v>1207</v>
      </c>
      <c r="B235" s="45">
        <v>234</v>
      </c>
      <c r="C235" s="45">
        <v>344</v>
      </c>
      <c r="D235" s="45">
        <v>467</v>
      </c>
      <c r="E235" s="45" t="s">
        <v>1670</v>
      </c>
      <c r="F235" s="44" t="s">
        <v>1646</v>
      </c>
      <c r="G235" s="44" t="s">
        <v>1662</v>
      </c>
      <c r="H235" s="44" t="s">
        <v>1048</v>
      </c>
      <c r="I235" s="44" t="s">
        <v>1049</v>
      </c>
      <c r="J235" s="44" t="s">
        <v>60</v>
      </c>
      <c r="K235" s="46" t="s">
        <v>61</v>
      </c>
      <c r="L235" s="44"/>
      <c r="M235" s="44" t="s">
        <v>229</v>
      </c>
      <c r="N235" s="44" t="s">
        <v>230</v>
      </c>
      <c r="O235" s="44">
        <v>0</v>
      </c>
      <c r="P235" s="44">
        <v>0</v>
      </c>
      <c r="Q235" s="44" t="s">
        <v>60</v>
      </c>
      <c r="R235" s="44" t="s">
        <v>60</v>
      </c>
      <c r="S235" s="44" t="s">
        <v>60</v>
      </c>
      <c r="T235" s="47"/>
      <c r="U235" s="48" t="s">
        <v>1713</v>
      </c>
      <c r="V235" s="49">
        <v>491</v>
      </c>
      <c r="W235" s="49">
        <v>343</v>
      </c>
      <c r="X235" s="49">
        <v>468</v>
      </c>
      <c r="Y235" s="49" t="s">
        <v>2004</v>
      </c>
      <c r="Z235" s="48" t="s">
        <v>1739</v>
      </c>
      <c r="AA235" s="48" t="s">
        <v>1053</v>
      </c>
      <c r="AB235" s="48" t="s">
        <v>1054</v>
      </c>
      <c r="AC235" s="48" t="s">
        <v>2467</v>
      </c>
      <c r="AD235" s="48" t="s">
        <v>686</v>
      </c>
      <c r="AE235" s="50" t="s">
        <v>1203</v>
      </c>
      <c r="AF235" s="48"/>
      <c r="AG235" s="48" t="s">
        <v>229</v>
      </c>
      <c r="AH235" s="48" t="s">
        <v>2210</v>
      </c>
      <c r="AI235" s="48">
        <v>0</v>
      </c>
      <c r="AJ235" s="48"/>
      <c r="AK235" s="48" t="s">
        <v>126</v>
      </c>
      <c r="AL235" s="48" t="s">
        <v>686</v>
      </c>
      <c r="AM235" s="48" t="s">
        <v>60</v>
      </c>
    </row>
    <row r="236" spans="1:39" ht="15" customHeight="1" x14ac:dyDescent="0.25">
      <c r="A236" s="44" t="s">
        <v>1207</v>
      </c>
      <c r="B236" s="45">
        <v>235</v>
      </c>
      <c r="C236" s="45">
        <v>346</v>
      </c>
      <c r="D236" s="45">
        <v>469</v>
      </c>
      <c r="E236" s="45" t="s">
        <v>1672</v>
      </c>
      <c r="F236" s="44" t="s">
        <v>1646</v>
      </c>
      <c r="G236" s="44" t="s">
        <v>1662</v>
      </c>
      <c r="H236" s="44" t="s">
        <v>1048</v>
      </c>
      <c r="I236" s="44" t="s">
        <v>1049</v>
      </c>
      <c r="J236" s="44" t="s">
        <v>60</v>
      </c>
      <c r="K236" s="46" t="s">
        <v>61</v>
      </c>
      <c r="L236" s="44"/>
      <c r="M236" s="44" t="s">
        <v>229</v>
      </c>
      <c r="N236" s="44" t="s">
        <v>230</v>
      </c>
      <c r="O236" s="44">
        <v>0</v>
      </c>
      <c r="P236" s="44">
        <v>0</v>
      </c>
      <c r="Q236" s="44" t="s">
        <v>60</v>
      </c>
      <c r="R236" s="44" t="s">
        <v>60</v>
      </c>
      <c r="S236" s="44" t="s">
        <v>60</v>
      </c>
      <c r="T236" s="47"/>
      <c r="U236" s="48" t="s">
        <v>1713</v>
      </c>
      <c r="V236" s="49">
        <v>492</v>
      </c>
      <c r="W236" s="49">
        <v>345</v>
      </c>
      <c r="X236" s="49">
        <v>470</v>
      </c>
      <c r="Y236" s="49" t="s">
        <v>2007</v>
      </c>
      <c r="Z236" s="48" t="s">
        <v>1739</v>
      </c>
      <c r="AA236" s="48" t="s">
        <v>1055</v>
      </c>
      <c r="AB236" s="48" t="s">
        <v>1056</v>
      </c>
      <c r="AC236" s="48" t="s">
        <v>2468</v>
      </c>
      <c r="AD236" s="48" t="s">
        <v>686</v>
      </c>
      <c r="AE236" s="50" t="s">
        <v>1203</v>
      </c>
      <c r="AF236" s="48"/>
      <c r="AG236" s="48" t="s">
        <v>229</v>
      </c>
      <c r="AH236" s="48" t="s">
        <v>2210</v>
      </c>
      <c r="AI236" s="48">
        <v>0</v>
      </c>
      <c r="AJ236" s="48"/>
      <c r="AK236" s="48" t="s">
        <v>126</v>
      </c>
      <c r="AL236" s="48" t="s">
        <v>686</v>
      </c>
      <c r="AM236" s="48" t="s">
        <v>60</v>
      </c>
    </row>
    <row r="237" spans="1:39" ht="15" customHeight="1" x14ac:dyDescent="0.25">
      <c r="A237" s="44" t="s">
        <v>1207</v>
      </c>
      <c r="B237" s="45">
        <v>236</v>
      </c>
      <c r="C237" s="45">
        <v>360</v>
      </c>
      <c r="D237" s="45">
        <v>471</v>
      </c>
      <c r="E237" s="45" t="s">
        <v>1674</v>
      </c>
      <c r="F237" s="44" t="s">
        <v>1666</v>
      </c>
      <c r="G237" s="44" t="s">
        <v>1667</v>
      </c>
      <c r="H237" s="44" t="s">
        <v>1057</v>
      </c>
      <c r="I237" s="44" t="s">
        <v>1058</v>
      </c>
      <c r="J237" s="44" t="s">
        <v>126</v>
      </c>
      <c r="K237" s="46" t="s">
        <v>1203</v>
      </c>
      <c r="L237" s="44"/>
      <c r="M237" s="44" t="s">
        <v>153</v>
      </c>
      <c r="N237" s="44" t="s">
        <v>2126</v>
      </c>
      <c r="O237" s="44">
        <v>0</v>
      </c>
      <c r="P237" s="44" t="s">
        <v>392</v>
      </c>
      <c r="Q237" s="44" t="s">
        <v>126</v>
      </c>
      <c r="R237" s="44" t="s">
        <v>126</v>
      </c>
      <c r="S237" s="44"/>
      <c r="T237" s="47"/>
      <c r="U237" s="48" t="s">
        <v>1713</v>
      </c>
      <c r="V237" s="49">
        <v>493</v>
      </c>
      <c r="W237" s="49">
        <v>359</v>
      </c>
      <c r="X237" s="49">
        <v>472</v>
      </c>
      <c r="Y237" s="49" t="s">
        <v>2015</v>
      </c>
      <c r="Z237" s="48" t="s">
        <v>2014</v>
      </c>
      <c r="AA237" s="48" t="s">
        <v>1059</v>
      </c>
      <c r="AB237" s="48" t="s">
        <v>1060</v>
      </c>
      <c r="AC237" s="48" t="s">
        <v>1061</v>
      </c>
      <c r="AD237" s="48" t="s">
        <v>126</v>
      </c>
      <c r="AE237" s="50" t="s">
        <v>1203</v>
      </c>
      <c r="AF237" s="48"/>
      <c r="AG237" s="48" t="s">
        <v>153</v>
      </c>
      <c r="AH237" s="48" t="s">
        <v>2469</v>
      </c>
      <c r="AI237" s="48">
        <v>0</v>
      </c>
      <c r="AJ237" s="48"/>
      <c r="AK237" s="48" t="s">
        <v>126</v>
      </c>
      <c r="AL237" s="48" t="s">
        <v>686</v>
      </c>
      <c r="AM237" s="48" t="s">
        <v>60</v>
      </c>
    </row>
    <row r="238" spans="1:39" ht="15" customHeight="1" x14ac:dyDescent="0.25">
      <c r="A238" s="44" t="s">
        <v>1207</v>
      </c>
      <c r="B238" s="45">
        <v>237</v>
      </c>
      <c r="C238" s="45">
        <v>366</v>
      </c>
      <c r="D238" s="45">
        <v>473</v>
      </c>
      <c r="E238" s="45" t="s">
        <v>1676</v>
      </c>
      <c r="F238" s="44" t="s">
        <v>1666</v>
      </c>
      <c r="G238" s="44" t="s">
        <v>1669</v>
      </c>
      <c r="H238" s="44" t="s">
        <v>1062</v>
      </c>
      <c r="I238" s="44" t="s">
        <v>1063</v>
      </c>
      <c r="J238" s="44" t="s">
        <v>44</v>
      </c>
      <c r="K238" s="46" t="s">
        <v>1203</v>
      </c>
      <c r="L238" s="44"/>
      <c r="M238" s="44" t="s">
        <v>1064</v>
      </c>
      <c r="N238" s="44" t="s">
        <v>2127</v>
      </c>
      <c r="O238" s="44" t="s">
        <v>886</v>
      </c>
      <c r="P238" s="44" t="s">
        <v>886</v>
      </c>
      <c r="Q238" s="44" t="s">
        <v>44</v>
      </c>
      <c r="R238" s="44" t="s">
        <v>55</v>
      </c>
      <c r="S238" s="44" t="s">
        <v>60</v>
      </c>
      <c r="T238" s="47"/>
      <c r="U238" s="48" t="s">
        <v>1713</v>
      </c>
      <c r="V238" s="49">
        <v>494</v>
      </c>
      <c r="W238" s="49">
        <v>365</v>
      </c>
      <c r="X238" s="49">
        <v>474</v>
      </c>
      <c r="Y238" s="49" t="s">
        <v>1980</v>
      </c>
      <c r="Z238" s="48" t="s">
        <v>2014</v>
      </c>
      <c r="AA238" s="48" t="s">
        <v>1065</v>
      </c>
      <c r="AB238" s="48" t="s">
        <v>1066</v>
      </c>
      <c r="AC238" s="48" t="s">
        <v>1067</v>
      </c>
      <c r="AD238" s="48" t="s">
        <v>126</v>
      </c>
      <c r="AE238" s="50" t="s">
        <v>1203</v>
      </c>
      <c r="AF238" s="48"/>
      <c r="AG238" s="48" t="s">
        <v>1064</v>
      </c>
      <c r="AH238" s="48" t="s">
        <v>2470</v>
      </c>
      <c r="AI238" s="48">
        <v>0</v>
      </c>
      <c r="AJ238" s="48"/>
      <c r="AK238" s="48" t="s">
        <v>126</v>
      </c>
      <c r="AL238" s="48" t="s">
        <v>686</v>
      </c>
      <c r="AM238" s="48" t="s">
        <v>60</v>
      </c>
    </row>
    <row r="239" spans="1:39" ht="15" customHeight="1" x14ac:dyDescent="0.25">
      <c r="A239" s="44" t="s">
        <v>1207</v>
      </c>
      <c r="B239" s="45">
        <v>238</v>
      </c>
      <c r="C239" s="45">
        <v>356</v>
      </c>
      <c r="D239" s="45">
        <v>475</v>
      </c>
      <c r="E239" s="45" t="s">
        <v>1678</v>
      </c>
      <c r="F239" s="44" t="s">
        <v>1666</v>
      </c>
      <c r="G239" s="44" t="s">
        <v>1671</v>
      </c>
      <c r="H239" s="44" t="s">
        <v>1068</v>
      </c>
      <c r="I239" s="44" t="s">
        <v>1069</v>
      </c>
      <c r="J239" s="44" t="s">
        <v>126</v>
      </c>
      <c r="K239" s="46" t="s">
        <v>1203</v>
      </c>
      <c r="L239" s="44"/>
      <c r="M239" s="44" t="s">
        <v>229</v>
      </c>
      <c r="N239" s="44" t="s">
        <v>230</v>
      </c>
      <c r="O239" s="44">
        <v>0</v>
      </c>
      <c r="P239" s="44">
        <v>0</v>
      </c>
      <c r="Q239" s="44" t="s">
        <v>126</v>
      </c>
      <c r="R239" s="44" t="s">
        <v>126</v>
      </c>
      <c r="S239" s="44"/>
      <c r="T239" s="47"/>
      <c r="U239" s="48" t="s">
        <v>1713</v>
      </c>
      <c r="V239" s="49">
        <v>495</v>
      </c>
      <c r="W239" s="49">
        <v>355</v>
      </c>
      <c r="X239" s="49">
        <v>476</v>
      </c>
      <c r="Y239" s="49" t="s">
        <v>2019</v>
      </c>
      <c r="Z239" s="48" t="s">
        <v>1739</v>
      </c>
      <c r="AA239" s="48" t="s">
        <v>1070</v>
      </c>
      <c r="AB239" s="48" t="s">
        <v>1071</v>
      </c>
      <c r="AC239" s="48" t="s">
        <v>1072</v>
      </c>
      <c r="AD239" s="48" t="s">
        <v>126</v>
      </c>
      <c r="AE239" s="50" t="s">
        <v>1203</v>
      </c>
      <c r="AF239" s="48"/>
      <c r="AG239" s="48" t="s">
        <v>229</v>
      </c>
      <c r="AH239" s="48" t="s">
        <v>2210</v>
      </c>
      <c r="AI239" s="48">
        <v>0</v>
      </c>
      <c r="AJ239" s="48"/>
      <c r="AK239" s="48" t="s">
        <v>126</v>
      </c>
      <c r="AL239" s="48" t="s">
        <v>686</v>
      </c>
      <c r="AM239" s="48" t="s">
        <v>60</v>
      </c>
    </row>
    <row r="240" spans="1:39" ht="15" customHeight="1" x14ac:dyDescent="0.25">
      <c r="A240" s="44" t="s">
        <v>1207</v>
      </c>
      <c r="B240" s="45">
        <v>239</v>
      </c>
      <c r="C240" s="45">
        <v>358</v>
      </c>
      <c r="D240" s="45">
        <v>477</v>
      </c>
      <c r="E240" s="45" t="s">
        <v>1681</v>
      </c>
      <c r="F240" s="44" t="s">
        <v>1666</v>
      </c>
      <c r="G240" s="44" t="s">
        <v>1673</v>
      </c>
      <c r="H240" s="44" t="s">
        <v>1073</v>
      </c>
      <c r="I240" s="44" t="s">
        <v>1074</v>
      </c>
      <c r="J240" s="44" t="s">
        <v>126</v>
      </c>
      <c r="K240" s="46" t="s">
        <v>1203</v>
      </c>
      <c r="L240" s="44"/>
      <c r="M240" s="44" t="s">
        <v>229</v>
      </c>
      <c r="N240" s="44" t="s">
        <v>230</v>
      </c>
      <c r="O240" s="44">
        <v>0</v>
      </c>
      <c r="P240" s="44">
        <v>0</v>
      </c>
      <c r="Q240" s="44" t="s">
        <v>126</v>
      </c>
      <c r="R240" s="44" t="s">
        <v>126</v>
      </c>
      <c r="S240" s="44"/>
      <c r="T240" s="47"/>
      <c r="U240" s="48" t="s">
        <v>1713</v>
      </c>
      <c r="V240" s="49">
        <v>496</v>
      </c>
      <c r="W240" s="49">
        <v>357</v>
      </c>
      <c r="X240" s="49">
        <v>478</v>
      </c>
      <c r="Y240" s="49" t="s">
        <v>2018</v>
      </c>
      <c r="Z240" s="48" t="s">
        <v>1739</v>
      </c>
      <c r="AA240" s="48" t="s">
        <v>1075</v>
      </c>
      <c r="AB240" s="48" t="s">
        <v>1076</v>
      </c>
      <c r="AC240" s="48" t="s">
        <v>1077</v>
      </c>
      <c r="AD240" s="48" t="s">
        <v>126</v>
      </c>
      <c r="AE240" s="50" t="s">
        <v>1203</v>
      </c>
      <c r="AF240" s="48"/>
      <c r="AG240" s="48" t="s">
        <v>229</v>
      </c>
      <c r="AH240" s="48" t="s">
        <v>2210</v>
      </c>
      <c r="AI240" s="48">
        <v>0</v>
      </c>
      <c r="AJ240" s="48"/>
      <c r="AK240" s="48" t="s">
        <v>126</v>
      </c>
      <c r="AL240" s="48" t="s">
        <v>686</v>
      </c>
      <c r="AM240" s="48" t="s">
        <v>60</v>
      </c>
    </row>
    <row r="241" spans="1:39" ht="15" customHeight="1" x14ac:dyDescent="0.25">
      <c r="A241" s="44" t="s">
        <v>1207</v>
      </c>
      <c r="B241" s="45">
        <v>240</v>
      </c>
      <c r="C241" s="45">
        <v>364</v>
      </c>
      <c r="D241" s="45">
        <v>479</v>
      </c>
      <c r="E241" s="45" t="s">
        <v>1684</v>
      </c>
      <c r="F241" s="44" t="s">
        <v>1666</v>
      </c>
      <c r="G241" s="44" t="s">
        <v>1675</v>
      </c>
      <c r="H241" s="44" t="s">
        <v>1078</v>
      </c>
      <c r="I241" s="44" t="s">
        <v>1079</v>
      </c>
      <c r="J241" s="44" t="s">
        <v>126</v>
      </c>
      <c r="K241" s="46" t="s">
        <v>1203</v>
      </c>
      <c r="L241" s="44"/>
      <c r="M241" s="44" t="s">
        <v>709</v>
      </c>
      <c r="N241" s="44" t="s">
        <v>1080</v>
      </c>
      <c r="O241" s="44">
        <v>0</v>
      </c>
      <c r="P241" s="44">
        <v>0</v>
      </c>
      <c r="Q241" s="44" t="s">
        <v>126</v>
      </c>
      <c r="R241" s="44" t="s">
        <v>126</v>
      </c>
      <c r="S241" s="44"/>
      <c r="T241" s="47"/>
      <c r="U241" s="48" t="s">
        <v>1713</v>
      </c>
      <c r="V241" s="49">
        <v>497</v>
      </c>
      <c r="W241" s="49">
        <v>363</v>
      </c>
      <c r="X241" s="49">
        <v>480</v>
      </c>
      <c r="Y241" s="49" t="s">
        <v>1979</v>
      </c>
      <c r="Z241" s="48" t="s">
        <v>2014</v>
      </c>
      <c r="AA241" s="48" t="s">
        <v>1081</v>
      </c>
      <c r="AB241" s="48" t="s">
        <v>1082</v>
      </c>
      <c r="AC241" s="48" t="s">
        <v>1083</v>
      </c>
      <c r="AD241" s="48" t="s">
        <v>126</v>
      </c>
      <c r="AE241" s="50" t="s">
        <v>1203</v>
      </c>
      <c r="AF241" s="48"/>
      <c r="AG241" s="48" t="s">
        <v>709</v>
      </c>
      <c r="AH241" s="48" t="s">
        <v>2471</v>
      </c>
      <c r="AI241" s="48">
        <v>0</v>
      </c>
      <c r="AJ241" s="48"/>
      <c r="AK241" s="48" t="s">
        <v>126</v>
      </c>
      <c r="AL241" s="48" t="s">
        <v>686</v>
      </c>
      <c r="AM241" s="48" t="s">
        <v>60</v>
      </c>
    </row>
    <row r="242" spans="1:39" ht="15" customHeight="1" x14ac:dyDescent="0.25">
      <c r="A242" s="44" t="s">
        <v>1207</v>
      </c>
      <c r="B242" s="45">
        <v>241</v>
      </c>
      <c r="C242" s="45">
        <v>362</v>
      </c>
      <c r="D242" s="45">
        <v>481</v>
      </c>
      <c r="E242" s="45" t="s">
        <v>1685</v>
      </c>
      <c r="F242" s="44" t="s">
        <v>1666</v>
      </c>
      <c r="G242" s="44" t="s">
        <v>1677</v>
      </c>
      <c r="H242" s="44" t="s">
        <v>1084</v>
      </c>
      <c r="I242" s="44" t="s">
        <v>1085</v>
      </c>
      <c r="J242" s="44" t="s">
        <v>44</v>
      </c>
      <c r="K242" s="46" t="s">
        <v>1203</v>
      </c>
      <c r="L242" s="44"/>
      <c r="M242" s="44" t="s">
        <v>1086</v>
      </c>
      <c r="N242" s="44" t="s">
        <v>1087</v>
      </c>
      <c r="O242" s="44" t="s">
        <v>47</v>
      </c>
      <c r="P242" s="44">
        <v>0</v>
      </c>
      <c r="Q242" s="44" t="s">
        <v>44</v>
      </c>
      <c r="R242" s="44" t="s">
        <v>55</v>
      </c>
      <c r="S242" s="44" t="s">
        <v>60</v>
      </c>
      <c r="T242" s="47"/>
      <c r="U242" s="48" t="s">
        <v>1713</v>
      </c>
      <c r="V242" s="49">
        <v>498</v>
      </c>
      <c r="W242" s="49">
        <v>361</v>
      </c>
      <c r="X242" s="49">
        <v>482</v>
      </c>
      <c r="Y242" s="49" t="s">
        <v>1977</v>
      </c>
      <c r="Z242" s="48" t="s">
        <v>2014</v>
      </c>
      <c r="AA242" s="48" t="s">
        <v>1088</v>
      </c>
      <c r="AB242" s="48" t="s">
        <v>1089</v>
      </c>
      <c r="AC242" s="48" t="s">
        <v>1090</v>
      </c>
      <c r="AD242" s="48" t="s">
        <v>44</v>
      </c>
      <c r="AE242" s="50" t="s">
        <v>1203</v>
      </c>
      <c r="AF242" s="48"/>
      <c r="AG242" s="48" t="s">
        <v>1086</v>
      </c>
      <c r="AH242" s="48" t="s">
        <v>2472</v>
      </c>
      <c r="AI242" s="48" t="s">
        <v>2473</v>
      </c>
      <c r="AJ242" s="48"/>
      <c r="AK242" s="48" t="s">
        <v>44</v>
      </c>
      <c r="AL242" s="48" t="s">
        <v>55</v>
      </c>
      <c r="AM242" s="48" t="s">
        <v>60</v>
      </c>
    </row>
    <row r="243" spans="1:39" ht="15" customHeight="1" x14ac:dyDescent="0.25">
      <c r="A243" s="44" t="s">
        <v>1207</v>
      </c>
      <c r="B243" s="45">
        <v>242</v>
      </c>
      <c r="C243" s="45">
        <v>290</v>
      </c>
      <c r="D243" s="45">
        <v>483</v>
      </c>
      <c r="E243" s="45" t="s">
        <v>1687</v>
      </c>
      <c r="F243" s="44" t="s">
        <v>1679</v>
      </c>
      <c r="G243" s="44" t="s">
        <v>1680</v>
      </c>
      <c r="H243" s="44" t="s">
        <v>1091</v>
      </c>
      <c r="I243" s="44" t="s">
        <v>1092</v>
      </c>
      <c r="J243" s="44" t="s">
        <v>44</v>
      </c>
      <c r="K243" s="46" t="s">
        <v>1203</v>
      </c>
      <c r="L243" s="44"/>
      <c r="M243" s="44" t="s">
        <v>204</v>
      </c>
      <c r="N243" s="44" t="s">
        <v>2128</v>
      </c>
      <c r="O243" s="44" t="s">
        <v>1093</v>
      </c>
      <c r="P243" s="44">
        <v>0</v>
      </c>
      <c r="Q243" s="44" t="s">
        <v>44</v>
      </c>
      <c r="R243" s="44" t="s">
        <v>55</v>
      </c>
      <c r="S243" s="44" t="s">
        <v>60</v>
      </c>
      <c r="T243" s="47"/>
      <c r="U243" s="48" t="s">
        <v>1713</v>
      </c>
      <c r="V243" s="49">
        <v>499</v>
      </c>
      <c r="W243" s="49">
        <v>289</v>
      </c>
      <c r="X243" s="49">
        <v>484</v>
      </c>
      <c r="Y243" s="49" t="s">
        <v>1965</v>
      </c>
      <c r="Z243" s="48" t="s">
        <v>1948</v>
      </c>
      <c r="AA243" s="48" t="s">
        <v>1094</v>
      </c>
      <c r="AB243" s="48" t="s">
        <v>1095</v>
      </c>
      <c r="AC243" s="48" t="s">
        <v>1096</v>
      </c>
      <c r="AD243" s="48" t="s">
        <v>126</v>
      </c>
      <c r="AE243" s="50" t="s">
        <v>1203</v>
      </c>
      <c r="AF243" s="48"/>
      <c r="AG243" s="48" t="s">
        <v>204</v>
      </c>
      <c r="AH243" s="48" t="s">
        <v>2474</v>
      </c>
      <c r="AI243" s="48">
        <v>0</v>
      </c>
      <c r="AJ243" s="48"/>
      <c r="AK243" s="48" t="s">
        <v>126</v>
      </c>
      <c r="AL243" s="48" t="s">
        <v>686</v>
      </c>
      <c r="AM243" s="48" t="s">
        <v>60</v>
      </c>
    </row>
    <row r="244" spans="1:39" ht="15" customHeight="1" x14ac:dyDescent="0.25">
      <c r="A244" s="44" t="s">
        <v>1207</v>
      </c>
      <c r="B244" s="45">
        <v>243</v>
      </c>
      <c r="C244" s="45">
        <v>220</v>
      </c>
      <c r="D244" s="45">
        <v>485</v>
      </c>
      <c r="E244" s="45" t="s">
        <v>1689</v>
      </c>
      <c r="F244" s="44" t="s">
        <v>1682</v>
      </c>
      <c r="G244" s="44" t="s">
        <v>1683</v>
      </c>
      <c r="H244" s="44" t="s">
        <v>1097</v>
      </c>
      <c r="I244" s="44" t="s">
        <v>1098</v>
      </c>
      <c r="J244" s="44" t="s">
        <v>55</v>
      </c>
      <c r="K244" s="46" t="s">
        <v>1203</v>
      </c>
      <c r="L244" s="44"/>
      <c r="M244" s="44" t="s">
        <v>296</v>
      </c>
      <c r="N244" s="44" t="s">
        <v>1099</v>
      </c>
      <c r="O244" s="44" t="s">
        <v>1100</v>
      </c>
      <c r="P244" s="44">
        <v>0</v>
      </c>
      <c r="Q244" s="44" t="s">
        <v>44</v>
      </c>
      <c r="R244" s="44" t="s">
        <v>55</v>
      </c>
      <c r="S244" s="44" t="s">
        <v>60</v>
      </c>
      <c r="T244" s="47"/>
      <c r="U244" s="48" t="s">
        <v>1713</v>
      </c>
      <c r="V244" s="49">
        <v>500</v>
      </c>
      <c r="W244" s="49">
        <v>219</v>
      </c>
      <c r="X244" s="49">
        <v>486</v>
      </c>
      <c r="Y244" s="49" t="s">
        <v>1910</v>
      </c>
      <c r="Z244" s="48" t="s">
        <v>1737</v>
      </c>
      <c r="AA244" s="48" t="s">
        <v>679</v>
      </c>
      <c r="AB244" s="48" t="s">
        <v>2495</v>
      </c>
      <c r="AC244" s="48" t="s">
        <v>680</v>
      </c>
      <c r="AD244" s="48" t="s">
        <v>60</v>
      </c>
      <c r="AE244" s="50" t="s">
        <v>61</v>
      </c>
      <c r="AF244" s="48"/>
      <c r="AG244" s="48" t="s">
        <v>229</v>
      </c>
      <c r="AH244" s="48" t="s">
        <v>2210</v>
      </c>
      <c r="AI244" s="48">
        <v>0</v>
      </c>
      <c r="AJ244" s="48"/>
      <c r="AK244" s="48" t="s">
        <v>60</v>
      </c>
      <c r="AL244" s="48" t="s">
        <v>60</v>
      </c>
      <c r="AM244" s="48" t="s">
        <v>60</v>
      </c>
    </row>
    <row r="245" spans="1:39" ht="15" customHeight="1" x14ac:dyDescent="0.25">
      <c r="A245" s="44" t="s">
        <v>1207</v>
      </c>
      <c r="B245" s="45">
        <v>244</v>
      </c>
      <c r="C245" s="45">
        <v>450</v>
      </c>
      <c r="D245" s="45">
        <v>487</v>
      </c>
      <c r="E245" s="45" t="s">
        <v>1691</v>
      </c>
      <c r="F245" s="44" t="s">
        <v>1682</v>
      </c>
      <c r="G245" s="44" t="s">
        <v>1683</v>
      </c>
      <c r="H245" s="44" t="s">
        <v>1097</v>
      </c>
      <c r="I245" s="44" t="s">
        <v>1098</v>
      </c>
      <c r="J245" s="44" t="s">
        <v>60</v>
      </c>
      <c r="K245" s="46" t="s">
        <v>61</v>
      </c>
      <c r="L245" s="44"/>
      <c r="M245" s="44" t="s">
        <v>296</v>
      </c>
      <c r="N245" s="44" t="s">
        <v>1099</v>
      </c>
      <c r="O245" s="44" t="s">
        <v>1100</v>
      </c>
      <c r="P245" s="44">
        <v>0</v>
      </c>
      <c r="Q245" s="44" t="s">
        <v>60</v>
      </c>
      <c r="R245" s="44" t="s">
        <v>60</v>
      </c>
      <c r="S245" s="44" t="s">
        <v>60</v>
      </c>
      <c r="T245" s="47"/>
      <c r="U245" s="48" t="s">
        <v>1713</v>
      </c>
      <c r="V245" s="49">
        <v>501</v>
      </c>
      <c r="W245" s="49">
        <v>449</v>
      </c>
      <c r="X245" s="49">
        <v>488</v>
      </c>
      <c r="Y245" s="49" t="s">
        <v>2026</v>
      </c>
      <c r="Z245" s="48" t="s">
        <v>1759</v>
      </c>
      <c r="AA245" s="48" t="s">
        <v>1101</v>
      </c>
      <c r="AB245" s="48" t="s">
        <v>1102</v>
      </c>
      <c r="AC245" s="48" t="s">
        <v>1103</v>
      </c>
      <c r="AD245" s="48" t="s">
        <v>55</v>
      </c>
      <c r="AE245" s="50" t="s">
        <v>1203</v>
      </c>
      <c r="AF245" s="48"/>
      <c r="AG245" s="48" t="s">
        <v>296</v>
      </c>
      <c r="AH245" s="48" t="s">
        <v>2475</v>
      </c>
      <c r="AI245" s="48" t="s">
        <v>2476</v>
      </c>
      <c r="AJ245" s="48"/>
      <c r="AK245" s="48" t="s">
        <v>44</v>
      </c>
      <c r="AL245" s="48" t="s">
        <v>44</v>
      </c>
      <c r="AM245" s="48" t="s">
        <v>201</v>
      </c>
    </row>
    <row r="246" spans="1:39" ht="15" customHeight="1" x14ac:dyDescent="0.25">
      <c r="A246" s="44" t="s">
        <v>1207</v>
      </c>
      <c r="B246" s="45">
        <v>245</v>
      </c>
      <c r="C246" s="45">
        <v>452</v>
      </c>
      <c r="D246" s="45">
        <v>489</v>
      </c>
      <c r="E246" s="45" t="s">
        <v>1692</v>
      </c>
      <c r="F246" s="44" t="s">
        <v>1682</v>
      </c>
      <c r="G246" s="44" t="s">
        <v>1686</v>
      </c>
      <c r="H246" s="44" t="s">
        <v>1104</v>
      </c>
      <c r="I246" s="44" t="s">
        <v>1105</v>
      </c>
      <c r="J246" s="44" t="s">
        <v>44</v>
      </c>
      <c r="K246" s="46" t="s">
        <v>1203</v>
      </c>
      <c r="L246" s="44"/>
      <c r="M246" s="44" t="s">
        <v>595</v>
      </c>
      <c r="N246" s="44" t="s">
        <v>1106</v>
      </c>
      <c r="O246" s="44" t="s">
        <v>1107</v>
      </c>
      <c r="P246" s="44">
        <v>0</v>
      </c>
      <c r="Q246" s="44" t="s">
        <v>44</v>
      </c>
      <c r="R246" s="44" t="s">
        <v>44</v>
      </c>
      <c r="S246" s="44" t="s">
        <v>201</v>
      </c>
      <c r="T246" s="47"/>
      <c r="U246" s="48" t="s">
        <v>1713</v>
      </c>
      <c r="V246" s="49">
        <v>502</v>
      </c>
      <c r="W246" s="49">
        <v>451</v>
      </c>
      <c r="X246" s="49">
        <v>490</v>
      </c>
      <c r="Y246" s="49" t="s">
        <v>2027</v>
      </c>
      <c r="Z246" s="48" t="s">
        <v>1759</v>
      </c>
      <c r="AA246" s="48" t="s">
        <v>1108</v>
      </c>
      <c r="AB246" s="48" t="s">
        <v>1109</v>
      </c>
      <c r="AC246" s="48" t="s">
        <v>1110</v>
      </c>
      <c r="AD246" s="48" t="s">
        <v>44</v>
      </c>
      <c r="AE246" s="50" t="s">
        <v>1203</v>
      </c>
      <c r="AF246" s="48"/>
      <c r="AG246" s="48" t="s">
        <v>595</v>
      </c>
      <c r="AH246" s="48" t="s">
        <v>2477</v>
      </c>
      <c r="AI246" s="48" t="s">
        <v>1107</v>
      </c>
      <c r="AJ246" s="48"/>
      <c r="AK246" s="48" t="s">
        <v>44</v>
      </c>
      <c r="AL246" s="48" t="s">
        <v>44</v>
      </c>
      <c r="AM246" s="48" t="s">
        <v>201</v>
      </c>
    </row>
    <row r="247" spans="1:39" ht="15" customHeight="1" x14ac:dyDescent="0.25">
      <c r="A247" s="44" t="s">
        <v>1207</v>
      </c>
      <c r="B247" s="45">
        <v>246</v>
      </c>
      <c r="C247" s="45">
        <v>454</v>
      </c>
      <c r="D247" s="45">
        <v>491</v>
      </c>
      <c r="E247" s="45" t="s">
        <v>1693</v>
      </c>
      <c r="F247" s="44" t="s">
        <v>1682</v>
      </c>
      <c r="G247" s="44" t="s">
        <v>1688</v>
      </c>
      <c r="H247" s="44" t="s">
        <v>1111</v>
      </c>
      <c r="I247" s="44" t="s">
        <v>1112</v>
      </c>
      <c r="J247" s="44" t="s">
        <v>126</v>
      </c>
      <c r="K247" s="46" t="s">
        <v>1203</v>
      </c>
      <c r="L247" s="44"/>
      <c r="M247" s="44" t="s">
        <v>595</v>
      </c>
      <c r="N247" s="44" t="s">
        <v>1113</v>
      </c>
      <c r="O247" s="44" t="s">
        <v>1114</v>
      </c>
      <c r="P247" s="44">
        <v>0</v>
      </c>
      <c r="Q247" s="44" t="s">
        <v>126</v>
      </c>
      <c r="R247" s="44" t="s">
        <v>126</v>
      </c>
      <c r="S247" s="44" t="s">
        <v>201</v>
      </c>
      <c r="T247" s="47"/>
      <c r="U247" s="48" t="s">
        <v>1713</v>
      </c>
      <c r="V247" s="49">
        <v>503</v>
      </c>
      <c r="W247" s="49">
        <v>453</v>
      </c>
      <c r="X247" s="49">
        <v>492</v>
      </c>
      <c r="Y247" s="49" t="s">
        <v>1857</v>
      </c>
      <c r="Z247" s="48" t="s">
        <v>1759</v>
      </c>
      <c r="AA247" s="48" t="s">
        <v>1115</v>
      </c>
      <c r="AB247" s="48" t="s">
        <v>1116</v>
      </c>
      <c r="AC247" s="48" t="s">
        <v>1117</v>
      </c>
      <c r="AD247" s="48" t="s">
        <v>44</v>
      </c>
      <c r="AE247" s="50" t="s">
        <v>1203</v>
      </c>
      <c r="AF247" s="48"/>
      <c r="AG247" s="48" t="s">
        <v>595</v>
      </c>
      <c r="AH247" s="48" t="s">
        <v>2478</v>
      </c>
      <c r="AI247" s="48" t="s">
        <v>2479</v>
      </c>
      <c r="AJ247" s="48"/>
      <c r="AK247" s="48" t="s">
        <v>44</v>
      </c>
      <c r="AL247" s="48" t="s">
        <v>44</v>
      </c>
      <c r="AM247" s="48" t="s">
        <v>2138</v>
      </c>
    </row>
    <row r="248" spans="1:39" ht="15" customHeight="1" x14ac:dyDescent="0.25">
      <c r="A248" s="44" t="s">
        <v>1207</v>
      </c>
      <c r="B248" s="45">
        <v>247</v>
      </c>
      <c r="C248" s="45">
        <v>30</v>
      </c>
      <c r="D248" s="45">
        <v>493</v>
      </c>
      <c r="E248" s="45" t="s">
        <v>1696</v>
      </c>
      <c r="F248" s="44" t="s">
        <v>1682</v>
      </c>
      <c r="G248" s="44" t="s">
        <v>1690</v>
      </c>
      <c r="H248" s="44" t="s">
        <v>1118</v>
      </c>
      <c r="I248" s="44" t="s">
        <v>2129</v>
      </c>
      <c r="J248" s="44" t="s">
        <v>44</v>
      </c>
      <c r="K248" s="46" t="s">
        <v>1203</v>
      </c>
      <c r="L248" s="44"/>
      <c r="M248" s="44" t="s">
        <v>1119</v>
      </c>
      <c r="N248" s="44" t="s">
        <v>1120</v>
      </c>
      <c r="O248" s="44" t="s">
        <v>51</v>
      </c>
      <c r="P248" s="44" t="s">
        <v>51</v>
      </c>
      <c r="Q248" s="44" t="s">
        <v>44</v>
      </c>
      <c r="R248" s="44" t="s">
        <v>44</v>
      </c>
      <c r="S248" s="44" t="s">
        <v>201</v>
      </c>
      <c r="T248" s="47"/>
      <c r="U248" s="48" t="s">
        <v>1713</v>
      </c>
      <c r="V248" s="49">
        <v>504</v>
      </c>
      <c r="W248" s="49">
        <v>29</v>
      </c>
      <c r="X248" s="49">
        <v>494</v>
      </c>
      <c r="Y248" s="49" t="s">
        <v>1755</v>
      </c>
      <c r="Z248" s="48" t="s">
        <v>1788</v>
      </c>
      <c r="AA248" s="48" t="s">
        <v>1121</v>
      </c>
      <c r="AB248" s="48" t="s">
        <v>2190</v>
      </c>
      <c r="AC248" s="48" t="s">
        <v>2190</v>
      </c>
      <c r="AD248" s="48" t="s">
        <v>78</v>
      </c>
      <c r="AE248" s="50" t="s">
        <v>61</v>
      </c>
      <c r="AF248" s="48"/>
      <c r="AG248" s="48">
        <v>0</v>
      </c>
      <c r="AH248" s="48">
        <v>0</v>
      </c>
      <c r="AI248" s="48">
        <v>0</v>
      </c>
      <c r="AJ248" s="48"/>
      <c r="AK248" s="48" t="s">
        <v>78</v>
      </c>
      <c r="AL248" s="48" t="s">
        <v>78</v>
      </c>
      <c r="AM248" s="48" t="s">
        <v>201</v>
      </c>
    </row>
    <row r="249" spans="1:39" ht="15" customHeight="1" x14ac:dyDescent="0.25">
      <c r="A249" s="44" t="s">
        <v>1207</v>
      </c>
      <c r="B249" s="45">
        <v>248</v>
      </c>
      <c r="C249" s="45">
        <v>458</v>
      </c>
      <c r="D249" s="45">
        <v>495</v>
      </c>
      <c r="E249" s="45" t="s">
        <v>1698</v>
      </c>
      <c r="F249" s="44" t="s">
        <v>1682</v>
      </c>
      <c r="G249" s="44" t="s">
        <v>1690</v>
      </c>
      <c r="H249" s="44" t="s">
        <v>1118</v>
      </c>
      <c r="I249" s="44" t="s">
        <v>2129</v>
      </c>
      <c r="J249" s="44" t="s">
        <v>60</v>
      </c>
      <c r="K249" s="46" t="s">
        <v>61</v>
      </c>
      <c r="L249" s="44"/>
      <c r="M249" s="44" t="s">
        <v>1119</v>
      </c>
      <c r="N249" s="44" t="s">
        <v>1120</v>
      </c>
      <c r="O249" s="44" t="s">
        <v>51</v>
      </c>
      <c r="P249" s="44" t="s">
        <v>51</v>
      </c>
      <c r="Q249" s="44" t="s">
        <v>60</v>
      </c>
      <c r="R249" s="44" t="s">
        <v>60</v>
      </c>
      <c r="S249" s="44" t="s">
        <v>60</v>
      </c>
      <c r="T249" s="47"/>
      <c r="U249" s="48" t="s">
        <v>1713</v>
      </c>
      <c r="V249" s="49">
        <v>505</v>
      </c>
      <c r="W249" s="49">
        <v>457</v>
      </c>
      <c r="X249" s="49">
        <v>496</v>
      </c>
      <c r="Y249" s="49" t="s">
        <v>2028</v>
      </c>
      <c r="Z249" s="48" t="s">
        <v>1759</v>
      </c>
      <c r="AA249" s="48" t="s">
        <v>1122</v>
      </c>
      <c r="AB249" s="48" t="s">
        <v>1123</v>
      </c>
      <c r="AC249" s="48" t="s">
        <v>1124</v>
      </c>
      <c r="AD249" s="48" t="s">
        <v>686</v>
      </c>
      <c r="AE249" s="50" t="s">
        <v>1203</v>
      </c>
      <c r="AF249" s="48"/>
      <c r="AG249" s="48" t="s">
        <v>229</v>
      </c>
      <c r="AH249" s="48" t="s">
        <v>2210</v>
      </c>
      <c r="AI249" s="48">
        <v>0</v>
      </c>
      <c r="AJ249" s="48"/>
      <c r="AK249" s="48" t="s">
        <v>126</v>
      </c>
      <c r="AL249" s="48" t="s">
        <v>126</v>
      </c>
      <c r="AM249" s="48" t="s">
        <v>201</v>
      </c>
    </row>
    <row r="250" spans="1:39" ht="15" customHeight="1" x14ac:dyDescent="0.25">
      <c r="A250" s="44" t="s">
        <v>1207</v>
      </c>
      <c r="B250" s="45">
        <v>249</v>
      </c>
      <c r="C250" s="45">
        <v>460</v>
      </c>
      <c r="D250" s="45">
        <v>497</v>
      </c>
      <c r="E250" s="45" t="s">
        <v>1701</v>
      </c>
      <c r="F250" s="44" t="s">
        <v>1682</v>
      </c>
      <c r="G250" s="44" t="s">
        <v>1690</v>
      </c>
      <c r="H250" s="44" t="s">
        <v>1118</v>
      </c>
      <c r="I250" s="44" t="s">
        <v>2129</v>
      </c>
      <c r="J250" s="44" t="s">
        <v>60</v>
      </c>
      <c r="K250" s="46" t="s">
        <v>61</v>
      </c>
      <c r="L250" s="44"/>
      <c r="M250" s="44" t="s">
        <v>1119</v>
      </c>
      <c r="N250" s="44" t="s">
        <v>1120</v>
      </c>
      <c r="O250" s="44" t="s">
        <v>51</v>
      </c>
      <c r="P250" s="44" t="s">
        <v>51</v>
      </c>
      <c r="Q250" s="44" t="s">
        <v>60</v>
      </c>
      <c r="R250" s="44" t="s">
        <v>60</v>
      </c>
      <c r="S250" s="44" t="s">
        <v>60</v>
      </c>
      <c r="T250" s="47"/>
      <c r="U250" s="48" t="s">
        <v>1713</v>
      </c>
      <c r="V250" s="49">
        <v>506</v>
      </c>
      <c r="W250" s="49">
        <v>459</v>
      </c>
      <c r="X250" s="49">
        <v>498</v>
      </c>
      <c r="Y250" s="49" t="s">
        <v>2029</v>
      </c>
      <c r="Z250" s="48" t="s">
        <v>1759</v>
      </c>
      <c r="AA250" s="48" t="s">
        <v>1125</v>
      </c>
      <c r="AB250" s="48" t="s">
        <v>1126</v>
      </c>
      <c r="AC250" s="48" t="s">
        <v>1127</v>
      </c>
      <c r="AD250" s="48" t="s">
        <v>686</v>
      </c>
      <c r="AE250" s="50" t="s">
        <v>1203</v>
      </c>
      <c r="AF250" s="48"/>
      <c r="AG250" s="48" t="s">
        <v>551</v>
      </c>
      <c r="AH250" s="48" t="s">
        <v>2480</v>
      </c>
      <c r="AI250" s="48">
        <v>0</v>
      </c>
      <c r="AJ250" s="48"/>
      <c r="AK250" s="48" t="s">
        <v>126</v>
      </c>
      <c r="AL250" s="48" t="s">
        <v>686</v>
      </c>
      <c r="AM250" s="48" t="s">
        <v>60</v>
      </c>
    </row>
    <row r="251" spans="1:39" ht="15" customHeight="1" x14ac:dyDescent="0.25">
      <c r="A251" s="44" t="s">
        <v>1207</v>
      </c>
      <c r="B251" s="45">
        <v>250</v>
      </c>
      <c r="C251" s="45">
        <v>466</v>
      </c>
      <c r="D251" s="45">
        <v>499</v>
      </c>
      <c r="E251" s="45" t="s">
        <v>1704</v>
      </c>
      <c r="F251" s="44" t="s">
        <v>1694</v>
      </c>
      <c r="G251" s="44" t="s">
        <v>1695</v>
      </c>
      <c r="H251" s="44" t="s">
        <v>1128</v>
      </c>
      <c r="I251" s="44" t="s">
        <v>1129</v>
      </c>
      <c r="J251" s="44" t="s">
        <v>55</v>
      </c>
      <c r="K251" s="46" t="s">
        <v>1203</v>
      </c>
      <c r="L251" s="44"/>
      <c r="M251" s="44" t="s">
        <v>229</v>
      </c>
      <c r="N251" s="44" t="s">
        <v>230</v>
      </c>
      <c r="O251" s="44" t="s">
        <v>51</v>
      </c>
      <c r="P251" s="44" t="s">
        <v>51</v>
      </c>
      <c r="Q251" s="44" t="s">
        <v>44</v>
      </c>
      <c r="R251" s="44" t="s">
        <v>55</v>
      </c>
      <c r="S251" s="44" t="s">
        <v>60</v>
      </c>
      <c r="T251" s="47"/>
      <c r="U251" s="48" t="s">
        <v>1713</v>
      </c>
      <c r="V251" s="49">
        <v>507</v>
      </c>
      <c r="W251" s="49">
        <v>465</v>
      </c>
      <c r="X251" s="49">
        <v>500</v>
      </c>
      <c r="Y251" s="49" t="s">
        <v>2034</v>
      </c>
      <c r="Z251" s="48" t="s">
        <v>1759</v>
      </c>
      <c r="AA251" s="48" t="s">
        <v>1130</v>
      </c>
      <c r="AB251" s="48" t="s">
        <v>1131</v>
      </c>
      <c r="AC251" s="48" t="s">
        <v>1132</v>
      </c>
      <c r="AD251" s="48" t="s">
        <v>44</v>
      </c>
      <c r="AE251" s="50" t="s">
        <v>1203</v>
      </c>
      <c r="AF251" s="48"/>
      <c r="AG251" s="48" t="s">
        <v>229</v>
      </c>
      <c r="AH251" s="48" t="s">
        <v>2210</v>
      </c>
      <c r="AI251" s="48">
        <v>0</v>
      </c>
      <c r="AJ251" s="48"/>
      <c r="AK251" s="48" t="s">
        <v>44</v>
      </c>
      <c r="AL251" s="48" t="s">
        <v>55</v>
      </c>
      <c r="AM251" s="48" t="s">
        <v>60</v>
      </c>
    </row>
    <row r="252" spans="1:39" ht="15" customHeight="1" x14ac:dyDescent="0.25">
      <c r="A252" s="44" t="s">
        <v>1207</v>
      </c>
      <c r="B252" s="45">
        <v>251</v>
      </c>
      <c r="C252" s="45">
        <v>468</v>
      </c>
      <c r="D252" s="45">
        <v>501</v>
      </c>
      <c r="E252" s="45" t="s">
        <v>1705</v>
      </c>
      <c r="F252" s="44" t="s">
        <v>1694</v>
      </c>
      <c r="G252" s="44" t="s">
        <v>1697</v>
      </c>
      <c r="H252" s="44" t="s">
        <v>2130</v>
      </c>
      <c r="I252" s="44" t="s">
        <v>2131</v>
      </c>
      <c r="J252" s="44" t="s">
        <v>44</v>
      </c>
      <c r="K252" s="46" t="s">
        <v>1203</v>
      </c>
      <c r="L252" s="44"/>
      <c r="M252" s="44" t="s">
        <v>196</v>
      </c>
      <c r="N252" s="44" t="s">
        <v>1133</v>
      </c>
      <c r="O252" s="44" t="s">
        <v>47</v>
      </c>
      <c r="P252" s="44">
        <v>0</v>
      </c>
      <c r="Q252" s="44" t="s">
        <v>44</v>
      </c>
      <c r="R252" s="44" t="s">
        <v>55</v>
      </c>
      <c r="S252" s="44" t="s">
        <v>60</v>
      </c>
      <c r="T252" s="47"/>
      <c r="U252" s="48" t="s">
        <v>1713</v>
      </c>
      <c r="V252" s="49">
        <v>508</v>
      </c>
      <c r="W252" s="49">
        <v>467</v>
      </c>
      <c r="X252" s="49">
        <v>502</v>
      </c>
      <c r="Y252" s="49" t="s">
        <v>2036</v>
      </c>
      <c r="Z252" s="48" t="s">
        <v>1759</v>
      </c>
      <c r="AA252" s="48" t="s">
        <v>1134</v>
      </c>
      <c r="AB252" s="48" t="s">
        <v>1135</v>
      </c>
      <c r="AC252" s="48" t="s">
        <v>1136</v>
      </c>
      <c r="AD252" s="48" t="s">
        <v>126</v>
      </c>
      <c r="AE252" s="50" t="s">
        <v>1203</v>
      </c>
      <c r="AF252" s="48"/>
      <c r="AG252" s="48" t="s">
        <v>56</v>
      </c>
      <c r="AH252" s="48" t="s">
        <v>2481</v>
      </c>
      <c r="AI252" s="48">
        <v>0</v>
      </c>
      <c r="AJ252" s="48"/>
      <c r="AK252" s="48" t="s">
        <v>126</v>
      </c>
      <c r="AL252" s="48" t="s">
        <v>686</v>
      </c>
      <c r="AM252" s="48" t="s">
        <v>60</v>
      </c>
    </row>
    <row r="253" spans="1:39" ht="15" customHeight="1" x14ac:dyDescent="0.25">
      <c r="A253" s="44" t="s">
        <v>1207</v>
      </c>
      <c r="B253" s="45">
        <v>252</v>
      </c>
      <c r="C253" s="45">
        <v>470</v>
      </c>
      <c r="D253" s="45">
        <v>503</v>
      </c>
      <c r="E253" s="45" t="s">
        <v>1707</v>
      </c>
      <c r="F253" s="44" t="s">
        <v>1699</v>
      </c>
      <c r="G253" s="44" t="s">
        <v>1700</v>
      </c>
      <c r="H253" s="44" t="s">
        <v>1137</v>
      </c>
      <c r="I253" s="44" t="s">
        <v>1138</v>
      </c>
      <c r="J253" s="44" t="s">
        <v>126</v>
      </c>
      <c r="K253" s="46" t="s">
        <v>1203</v>
      </c>
      <c r="L253" s="44"/>
      <c r="M253" s="44" t="s">
        <v>240</v>
      </c>
      <c r="N253" s="44" t="s">
        <v>1139</v>
      </c>
      <c r="O253" s="44" t="s">
        <v>2132</v>
      </c>
      <c r="P253" s="44">
        <v>0</v>
      </c>
      <c r="Q253" s="44" t="s">
        <v>126</v>
      </c>
      <c r="R253" s="44" t="s">
        <v>126</v>
      </c>
      <c r="S253" s="44"/>
      <c r="T253" s="47"/>
      <c r="U253" s="48" t="s">
        <v>1713</v>
      </c>
      <c r="V253" s="49">
        <v>509</v>
      </c>
      <c r="W253" s="49">
        <v>469</v>
      </c>
      <c r="X253" s="49">
        <v>504</v>
      </c>
      <c r="Y253" s="49" t="s">
        <v>1937</v>
      </c>
      <c r="Z253" s="48" t="s">
        <v>2031</v>
      </c>
      <c r="AA253" s="48" t="s">
        <v>1140</v>
      </c>
      <c r="AB253" s="48" t="s">
        <v>1141</v>
      </c>
      <c r="AC253" s="48" t="s">
        <v>1142</v>
      </c>
      <c r="AD253" s="48" t="s">
        <v>126</v>
      </c>
      <c r="AE253" s="50" t="s">
        <v>1203</v>
      </c>
      <c r="AF253" s="48"/>
      <c r="AG253" s="48" t="s">
        <v>56</v>
      </c>
      <c r="AH253" s="48" t="s">
        <v>2336</v>
      </c>
      <c r="AI253" s="48">
        <v>0</v>
      </c>
      <c r="AJ253" s="48"/>
      <c r="AK253" s="48" t="s">
        <v>126</v>
      </c>
      <c r="AL253" s="48" t="s">
        <v>686</v>
      </c>
      <c r="AM253" s="48" t="s">
        <v>60</v>
      </c>
    </row>
    <row r="254" spans="1:39" ht="15" customHeight="1" x14ac:dyDescent="0.25">
      <c r="A254" s="44" t="s">
        <v>1207</v>
      </c>
      <c r="B254" s="45">
        <v>253</v>
      </c>
      <c r="C254" s="45">
        <v>472</v>
      </c>
      <c r="D254" s="45">
        <v>505</v>
      </c>
      <c r="E254" s="45" t="s">
        <v>1710</v>
      </c>
      <c r="F254" s="44" t="s">
        <v>1702</v>
      </c>
      <c r="G254" s="44" t="s">
        <v>1703</v>
      </c>
      <c r="H254" s="44" t="s">
        <v>1143</v>
      </c>
      <c r="I254" s="44" t="s">
        <v>1144</v>
      </c>
      <c r="J254" s="44" t="s">
        <v>55</v>
      </c>
      <c r="K254" s="46" t="s">
        <v>1203</v>
      </c>
      <c r="L254" s="44"/>
      <c r="M254" s="44" t="s">
        <v>595</v>
      </c>
      <c r="N254" s="44" t="s">
        <v>1145</v>
      </c>
      <c r="O254" s="44" t="s">
        <v>1146</v>
      </c>
      <c r="P254" s="44">
        <v>0</v>
      </c>
      <c r="Q254" s="44" t="s">
        <v>44</v>
      </c>
      <c r="R254" s="44" t="s">
        <v>55</v>
      </c>
      <c r="S254" s="44" t="s">
        <v>60</v>
      </c>
      <c r="T254" s="47"/>
      <c r="U254" s="48" t="s">
        <v>1713</v>
      </c>
      <c r="V254" s="49">
        <v>510</v>
      </c>
      <c r="W254" s="49">
        <v>471</v>
      </c>
      <c r="X254" s="49">
        <v>506</v>
      </c>
      <c r="Y254" s="49" t="s">
        <v>1939</v>
      </c>
      <c r="Z254" s="48" t="s">
        <v>2033</v>
      </c>
      <c r="AA254" s="48" t="s">
        <v>1147</v>
      </c>
      <c r="AB254" s="48" t="s">
        <v>1148</v>
      </c>
      <c r="AC254" s="48" t="s">
        <v>1149</v>
      </c>
      <c r="AD254" s="48" t="s">
        <v>55</v>
      </c>
      <c r="AE254" s="50" t="s">
        <v>1203</v>
      </c>
      <c r="AF254" s="48"/>
      <c r="AG254" s="48" t="s">
        <v>296</v>
      </c>
      <c r="AH254" s="48" t="s">
        <v>2482</v>
      </c>
      <c r="AI254" s="48" t="s">
        <v>2483</v>
      </c>
      <c r="AJ254" s="48"/>
      <c r="AK254" s="48" t="s">
        <v>44</v>
      </c>
      <c r="AL254" s="48" t="s">
        <v>55</v>
      </c>
      <c r="AM254" s="48" t="s">
        <v>60</v>
      </c>
    </row>
    <row r="255" spans="1:39" ht="15" customHeight="1" x14ac:dyDescent="0.25">
      <c r="A255" s="44" t="s">
        <v>1207</v>
      </c>
      <c r="B255" s="45">
        <v>254</v>
      </c>
      <c r="C255" s="45">
        <v>474</v>
      </c>
      <c r="D255" s="45">
        <v>507</v>
      </c>
      <c r="E255" s="45" t="s">
        <v>2540</v>
      </c>
      <c r="F255" s="44" t="s">
        <v>1702</v>
      </c>
      <c r="G255" s="44" t="s">
        <v>1703</v>
      </c>
      <c r="H255" s="44" t="s">
        <v>1143</v>
      </c>
      <c r="I255" s="44" t="s">
        <v>1144</v>
      </c>
      <c r="J255" s="44" t="s">
        <v>60</v>
      </c>
      <c r="K255" s="46" t="s">
        <v>61</v>
      </c>
      <c r="L255" s="44"/>
      <c r="M255" s="44" t="s">
        <v>595</v>
      </c>
      <c r="N255" s="44" t="s">
        <v>1145</v>
      </c>
      <c r="O255" s="44" t="s">
        <v>1146</v>
      </c>
      <c r="P255" s="44">
        <v>0</v>
      </c>
      <c r="Q255" s="44" t="s">
        <v>60</v>
      </c>
      <c r="R255" s="44" t="s">
        <v>60</v>
      </c>
      <c r="S255" s="44" t="s">
        <v>60</v>
      </c>
      <c r="T255" s="47"/>
      <c r="U255" s="48" t="s">
        <v>1713</v>
      </c>
      <c r="V255" s="49">
        <v>511</v>
      </c>
      <c r="W255" s="49">
        <v>473</v>
      </c>
      <c r="X255" s="49">
        <v>508</v>
      </c>
      <c r="Y255" s="49" t="s">
        <v>1764</v>
      </c>
      <c r="Z255" s="48" t="s">
        <v>2033</v>
      </c>
      <c r="AA255" s="48" t="s">
        <v>1150</v>
      </c>
      <c r="AB255" s="48" t="s">
        <v>1151</v>
      </c>
      <c r="AC255" s="48" t="s">
        <v>1152</v>
      </c>
      <c r="AD255" s="48" t="s">
        <v>55</v>
      </c>
      <c r="AE255" s="50" t="s">
        <v>1203</v>
      </c>
      <c r="AF255" s="48"/>
      <c r="AG255" s="48" t="s">
        <v>229</v>
      </c>
      <c r="AH255" s="48" t="s">
        <v>2484</v>
      </c>
      <c r="AI255" s="48">
        <v>0</v>
      </c>
      <c r="AJ255" s="48"/>
      <c r="AK255" s="48" t="s">
        <v>44</v>
      </c>
      <c r="AL255" s="48" t="s">
        <v>44</v>
      </c>
      <c r="AM255" s="48" t="s">
        <v>2035</v>
      </c>
    </row>
    <row r="256" spans="1:39" ht="15" customHeight="1" x14ac:dyDescent="0.25">
      <c r="A256" s="44" t="s">
        <v>1207</v>
      </c>
      <c r="B256" s="45">
        <v>255</v>
      </c>
      <c r="C256" s="45">
        <v>476</v>
      </c>
      <c r="D256" s="45">
        <v>509</v>
      </c>
      <c r="E256" s="45" t="s">
        <v>2574</v>
      </c>
      <c r="F256" s="44" t="s">
        <v>1702</v>
      </c>
      <c r="G256" s="44" t="s">
        <v>1706</v>
      </c>
      <c r="H256" s="44" t="s">
        <v>1153</v>
      </c>
      <c r="I256" s="44" t="s">
        <v>1154</v>
      </c>
      <c r="J256" s="44" t="s">
        <v>44</v>
      </c>
      <c r="K256" s="46" t="s">
        <v>1203</v>
      </c>
      <c r="L256" s="44"/>
      <c r="M256" s="44" t="s">
        <v>56</v>
      </c>
      <c r="N256" s="44" t="s">
        <v>563</v>
      </c>
      <c r="O256" s="44" t="s">
        <v>51</v>
      </c>
      <c r="P256" s="44" t="s">
        <v>51</v>
      </c>
      <c r="Q256" s="44" t="s">
        <v>44</v>
      </c>
      <c r="R256" s="44" t="s">
        <v>44</v>
      </c>
      <c r="S256" s="44" t="s">
        <v>201</v>
      </c>
      <c r="T256" s="47"/>
      <c r="U256" s="48" t="s">
        <v>1713</v>
      </c>
      <c r="V256" s="49">
        <v>512</v>
      </c>
      <c r="W256" s="49">
        <v>475</v>
      </c>
      <c r="X256" s="49">
        <v>510</v>
      </c>
      <c r="Y256" s="49" t="s">
        <v>1960</v>
      </c>
      <c r="Z256" s="48" t="s">
        <v>2033</v>
      </c>
      <c r="AA256" s="48" t="s">
        <v>1155</v>
      </c>
      <c r="AB256" s="48" t="s">
        <v>1156</v>
      </c>
      <c r="AC256" s="48" t="s">
        <v>1157</v>
      </c>
      <c r="AD256" s="48" t="s">
        <v>126</v>
      </c>
      <c r="AE256" s="50" t="s">
        <v>1203</v>
      </c>
      <c r="AF256" s="48"/>
      <c r="AG256" s="48" t="s">
        <v>56</v>
      </c>
      <c r="AH256" s="48" t="s">
        <v>2336</v>
      </c>
      <c r="AI256" s="48">
        <v>0</v>
      </c>
      <c r="AJ256" s="48"/>
      <c r="AK256" s="48" t="s">
        <v>126</v>
      </c>
      <c r="AL256" s="48" t="s">
        <v>126</v>
      </c>
      <c r="AM256" s="48" t="s">
        <v>201</v>
      </c>
    </row>
    <row r="257" spans="1:39" ht="15" customHeight="1" x14ac:dyDescent="0.25">
      <c r="A257" s="44" t="s">
        <v>1207</v>
      </c>
      <c r="B257" s="45">
        <v>256</v>
      </c>
      <c r="C257" s="45">
        <v>512</v>
      </c>
      <c r="D257" s="45">
        <v>511</v>
      </c>
      <c r="E257" s="45" t="s">
        <v>2581</v>
      </c>
      <c r="F257" s="44" t="s">
        <v>1708</v>
      </c>
      <c r="G257" s="44" t="s">
        <v>1709</v>
      </c>
      <c r="H257" s="44" t="s">
        <v>1158</v>
      </c>
      <c r="I257" s="44" t="s">
        <v>2133</v>
      </c>
      <c r="J257" s="44" t="s">
        <v>126</v>
      </c>
      <c r="K257" s="46" t="s">
        <v>1203</v>
      </c>
      <c r="L257" s="44"/>
      <c r="M257" s="44" t="s">
        <v>217</v>
      </c>
      <c r="N257" s="44" t="s">
        <v>2134</v>
      </c>
      <c r="O257" s="44" t="s">
        <v>2135</v>
      </c>
      <c r="P257" s="44">
        <v>0</v>
      </c>
      <c r="Q257" s="44" t="s">
        <v>126</v>
      </c>
      <c r="R257" s="44" t="s">
        <v>126</v>
      </c>
      <c r="S257" s="44" t="s">
        <v>201</v>
      </c>
      <c r="T257" s="47"/>
      <c r="U257" s="48" t="s">
        <v>1713</v>
      </c>
      <c r="V257" s="49">
        <v>513</v>
      </c>
      <c r="W257" s="49">
        <v>511</v>
      </c>
      <c r="X257" s="49">
        <v>512</v>
      </c>
      <c r="Y257" s="49" t="s">
        <v>2582</v>
      </c>
      <c r="Z257" s="48" t="s">
        <v>1836</v>
      </c>
      <c r="AA257" s="48" t="s">
        <v>1163</v>
      </c>
      <c r="AB257" s="48" t="s">
        <v>1159</v>
      </c>
      <c r="AC257" s="48" t="s">
        <v>1160</v>
      </c>
      <c r="AD257" s="48" t="s">
        <v>44</v>
      </c>
      <c r="AE257" s="50" t="s">
        <v>1203</v>
      </c>
      <c r="AF257" s="48"/>
      <c r="AG257" s="48" t="s">
        <v>217</v>
      </c>
      <c r="AH257" s="48" t="s">
        <v>2485</v>
      </c>
      <c r="AI257" s="48" t="s">
        <v>2486</v>
      </c>
      <c r="AJ257" s="48"/>
      <c r="AK257" s="48" t="s">
        <v>44</v>
      </c>
      <c r="AL257" s="48" t="s">
        <v>44</v>
      </c>
      <c r="AM257" s="48" t="s">
        <v>2138</v>
      </c>
    </row>
    <row r="258" spans="1:39" ht="15" customHeight="1" x14ac:dyDescent="0.25">
      <c r="A258" s="44" t="s">
        <v>1207</v>
      </c>
      <c r="B258" s="45">
        <v>257</v>
      </c>
      <c r="C258" s="45">
        <v>420</v>
      </c>
      <c r="D258" s="45">
        <v>513</v>
      </c>
      <c r="E258" s="45" t="s">
        <v>2588</v>
      </c>
      <c r="F258" s="44" t="s">
        <v>1711</v>
      </c>
      <c r="G258" s="44" t="s">
        <v>1712</v>
      </c>
      <c r="H258" s="44" t="s">
        <v>1161</v>
      </c>
      <c r="I258" s="44" t="s">
        <v>2136</v>
      </c>
      <c r="J258" s="44" t="s">
        <v>126</v>
      </c>
      <c r="K258" s="46" t="s">
        <v>1203</v>
      </c>
      <c r="L258" s="44"/>
      <c r="M258" s="44" t="s">
        <v>104</v>
      </c>
      <c r="N258" s="44" t="s">
        <v>2137</v>
      </c>
      <c r="O258" s="44" t="s">
        <v>1162</v>
      </c>
      <c r="P258" s="44">
        <v>0</v>
      </c>
      <c r="Q258" s="44" t="s">
        <v>126</v>
      </c>
      <c r="R258" s="44" t="s">
        <v>126</v>
      </c>
      <c r="S258" s="44" t="s">
        <v>2138</v>
      </c>
      <c r="T258" s="47"/>
      <c r="U258" s="48" t="s">
        <v>1713</v>
      </c>
      <c r="V258" s="49">
        <v>514</v>
      </c>
      <c r="W258" s="49">
        <v>419</v>
      </c>
      <c r="X258" s="49">
        <v>514</v>
      </c>
      <c r="Y258" s="49" t="s">
        <v>1794</v>
      </c>
      <c r="Z258" s="48" t="s">
        <v>1836</v>
      </c>
      <c r="AA258" s="53" t="s">
        <v>2564</v>
      </c>
      <c r="AB258" s="48" t="s">
        <v>77</v>
      </c>
      <c r="AC258" s="48" t="s">
        <v>77</v>
      </c>
      <c r="AD258" s="48" t="s">
        <v>78</v>
      </c>
      <c r="AE258" s="50" t="s">
        <v>61</v>
      </c>
      <c r="AF258" s="48"/>
      <c r="AG258" s="48"/>
      <c r="AH258" s="48"/>
      <c r="AI258" s="48"/>
      <c r="AJ258" s="48"/>
      <c r="AK258" s="48" t="s">
        <v>78</v>
      </c>
      <c r="AL258" s="48" t="s">
        <v>78</v>
      </c>
      <c r="AM258" s="48"/>
    </row>
  </sheetData>
  <protectedRanges>
    <protectedRange sqref="C2:D258 W2:X258" name="Autofilter_1"/>
  </protectedRanges>
  <phoneticPr fontId="2" type="noConversion"/>
  <conditionalFormatting sqref="G2:G258">
    <cfRule type="duplicateValues" dxfId="9" priority="48"/>
  </conditionalFormatting>
  <conditionalFormatting sqref="K2:S258 AE2:AM258">
    <cfRule type="expression" dxfId="8" priority="44">
      <formula>$K$5:$K$512="x"</formula>
    </cfRule>
  </conditionalFormatting>
  <conditionalFormatting sqref="AA2:AA258">
    <cfRule type="duplicateValues" dxfId="7" priority="50"/>
  </conditionalFormatting>
  <dataValidations count="4">
    <dataValidation type="list" allowBlank="1" showInputMessage="1" showErrorMessage="1" sqref="K132 AE134:AE258 K136:K258 AE2:AE129 K2:K129" xr:uid="{37990153-F568-463B-B460-BC979293EF0C}">
      <formula1>INDIRECT(SUBSTITUTE(R2," ",""))</formula1>
    </dataValidation>
    <dataValidation type="list" allowBlank="1" showInputMessage="1" showErrorMessage="1" sqref="R131:R258 R2:R129 AL2:AL258" xr:uid="{33EE3AB2-B8F0-426D-BC66-ED58076BEA66}">
      <formula1>Levels</formula1>
    </dataValidation>
    <dataValidation type="list" allowBlank="1" showInputMessage="1" showErrorMessage="1" sqref="AE131" xr:uid="{92C934B4-CE39-4924-ABD6-59A7E9E40962}">
      <formula1>Merged</formula1>
    </dataValidation>
    <dataValidation type="list" allowBlank="1" showInputMessage="1" showErrorMessage="1" sqref="K135 K130:K131 K133 AE132:AE133" xr:uid="{6538B49F-0FBE-47A5-ABCD-1D0781BE33A9}">
      <formula1>INDIRECT(SUBSTITUTE(R132," ",""))</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9095724A-5B7F-40A9-9EAE-147977696829}">
          <x14:formula1>
            <xm:f>Lists!$C$4:$C$6</xm:f>
          </x14:formula1>
          <xm:sqref>K134 AE130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B9C6-21A2-4406-9E7D-EBE02961D86B}">
  <sheetPr codeName="Sheet3">
    <pageSetUpPr fitToPage="1"/>
  </sheetPr>
  <dimension ref="B1:L39"/>
  <sheetViews>
    <sheetView showGridLines="0" view="pageLayout" zoomScaleNormal="70" workbookViewId="0">
      <selection activeCell="B18" sqref="B18"/>
    </sheetView>
  </sheetViews>
  <sheetFormatPr defaultColWidth="8.85546875" defaultRowHeight="12" x14ac:dyDescent="0.2"/>
  <cols>
    <col min="1" max="1" width="8.85546875" style="1"/>
    <col min="2" max="2" width="42.28515625" style="1" bestFit="1" customWidth="1"/>
    <col min="3" max="4" width="8.85546875" style="1"/>
    <col min="5" max="5" width="39.28515625" style="1" bestFit="1" customWidth="1"/>
    <col min="6" max="16384" width="8.85546875" style="1"/>
  </cols>
  <sheetData>
    <row r="1" spans="2:8" ht="12.75" x14ac:dyDescent="0.2">
      <c r="B1" s="43" t="s">
        <v>2883</v>
      </c>
    </row>
    <row r="2" spans="2:8" ht="12.75" x14ac:dyDescent="0.2">
      <c r="B2" s="43" t="s">
        <v>1164</v>
      </c>
    </row>
    <row r="5" spans="2:8" x14ac:dyDescent="0.2">
      <c r="B5" s="42" t="s">
        <v>1206</v>
      </c>
      <c r="C5" s="10"/>
      <c r="D5" s="11"/>
      <c r="E5" s="42" t="s">
        <v>2884</v>
      </c>
      <c r="F5" s="5"/>
    </row>
    <row r="6" spans="2:8" ht="15" x14ac:dyDescent="0.25">
      <c r="B6" s="2" t="s">
        <v>1165</v>
      </c>
      <c r="C6">
        <f>COUNTIFS(TableV5toV6[LevelA],"Major Must",TableV5toV6[Version],"Sort by IFA v5")</f>
        <v>94</v>
      </c>
      <c r="D6" s="11"/>
      <c r="E6" s="24" t="s">
        <v>1166</v>
      </c>
      <c r="F6">
        <f>COUNTIFS(TableV5toV6[LevelA],"Major Must",TableV5toV6[Version],"Sort by IFA v6")</f>
        <v>103</v>
      </c>
    </row>
    <row r="7" spans="2:8" x14ac:dyDescent="0.2">
      <c r="B7" s="1" t="s">
        <v>1167</v>
      </c>
      <c r="C7" s="3">
        <f>COUNTIFS(TableV5toV6[LevelA],"Major Must",TableV5toV6[Version],"Sort by IFA v5",TableV5toV6[Answer],"N/A")</f>
        <v>0</v>
      </c>
      <c r="D7" s="11"/>
      <c r="E7" s="26" t="s">
        <v>1168</v>
      </c>
      <c r="F7" s="3">
        <f>COUNTIFS(TableV5toV6[LevelA],"Major Must",TableV5toV6[Version],"Sort by IFA v6",TableV5toV6[Answer],"N/A")</f>
        <v>0</v>
      </c>
    </row>
    <row r="8" spans="2:8" x14ac:dyDescent="0.2">
      <c r="B8" s="1" t="s">
        <v>1169</v>
      </c>
      <c r="C8" s="4">
        <f>+C6-C7</f>
        <v>94</v>
      </c>
      <c r="D8" s="11"/>
      <c r="E8" s="26" t="s">
        <v>1170</v>
      </c>
      <c r="F8" s="4">
        <f>+F6-F7</f>
        <v>103</v>
      </c>
    </row>
    <row r="9" spans="2:8" x14ac:dyDescent="0.2">
      <c r="B9" s="1" t="s">
        <v>1171</v>
      </c>
      <c r="C9" s="3">
        <f>COUNTIFS(TableV5toV6[LevelA],"Major Must",TableV5toV6[Version],"Sort by IFA v5",TableV5toV6[Answer],"YES")</f>
        <v>0</v>
      </c>
      <c r="D9" s="11"/>
      <c r="E9" s="26" t="s">
        <v>1172</v>
      </c>
      <c r="F9" s="3">
        <f>COUNTIFS(TableV5toV6[LevelA],"Major Must",TableV5toV6[Version],"Sort by IFA v6",TableV5toV6[Answer],"YES")</f>
        <v>0</v>
      </c>
    </row>
    <row r="10" spans="2:8" x14ac:dyDescent="0.2">
      <c r="B10" s="1" t="s">
        <v>1173</v>
      </c>
      <c r="C10" s="3">
        <f>COUNTIFS(TableV5toV6[LevelA],"Major Must",TableV5toV6[Version],"Sort by IFA v5",TableV5toV6[Answer],"NO")</f>
        <v>0</v>
      </c>
      <c r="D10" s="11"/>
      <c r="E10" s="26" t="s">
        <v>1174</v>
      </c>
      <c r="F10" s="3">
        <f>COUNTIFS(TableV5toV6[LevelA],"Major Must",TableV5toV6[Version],"Sort by IFA v6",TableV5toV6[Answer],"NO")</f>
        <v>0</v>
      </c>
    </row>
    <row r="11" spans="2:8" x14ac:dyDescent="0.2">
      <c r="B11" s="33" t="s">
        <v>1175</v>
      </c>
      <c r="C11" s="34">
        <f>ROUNDDOWN(C9/C8,2)</f>
        <v>0</v>
      </c>
      <c r="D11" s="11"/>
      <c r="E11" s="33" t="s">
        <v>1175</v>
      </c>
      <c r="F11" s="34">
        <f>ROUNDDOWN(F9/F8,2)</f>
        <v>0</v>
      </c>
    </row>
    <row r="12" spans="2:8" x14ac:dyDescent="0.2">
      <c r="B12" s="25" t="s">
        <v>1176</v>
      </c>
      <c r="C12" s="29"/>
      <c r="D12" s="11"/>
      <c r="E12" s="25" t="s">
        <v>1176</v>
      </c>
      <c r="F12" s="29"/>
      <c r="H12" s="25"/>
    </row>
    <row r="13" spans="2:8" x14ac:dyDescent="0.2">
      <c r="C13" s="3"/>
      <c r="D13" s="11"/>
      <c r="F13" s="3"/>
    </row>
    <row r="14" spans="2:8" ht="15" x14ac:dyDescent="0.25">
      <c r="B14" s="1" t="s">
        <v>1177</v>
      </c>
      <c r="C14">
        <f>COUNTIFS(TableV5toV6[LevelA],"Minor Must",TableV5toV6[Version],"Sort by IFA v5")</f>
        <v>113</v>
      </c>
      <c r="D14" s="11"/>
      <c r="E14" s="24" t="s">
        <v>1178</v>
      </c>
      <c r="F14">
        <f>COUNTIFS(TableV5toV6[LevelA],"Minor Must",TableV5toV6[Version],"Sort by IFA v6")</f>
        <v>67</v>
      </c>
    </row>
    <row r="15" spans="2:8" x14ac:dyDescent="0.2">
      <c r="B15" s="1" t="s">
        <v>1179</v>
      </c>
      <c r="C15" s="3">
        <f>COUNTIFS(TableV5toV6[LevelA],"Minor Must",TableV5toV6[Version],"Sort by IFA v5",TableV5toV6[Answer],"N/A")</f>
        <v>0</v>
      </c>
      <c r="D15" s="11"/>
      <c r="E15" s="26" t="s">
        <v>1180</v>
      </c>
      <c r="F15" s="3">
        <f>COUNTIFS(TableV5toV6[LevelA],"Minor Must",TableV5toV6[Version],"Sort by IFA v6",TableV5toV6[Answer],"N/A")</f>
        <v>0</v>
      </c>
    </row>
    <row r="16" spans="2:8" x14ac:dyDescent="0.2">
      <c r="B16" s="1" t="s">
        <v>1181</v>
      </c>
      <c r="C16" s="4">
        <f>+C14-C15</f>
        <v>113</v>
      </c>
      <c r="D16" s="11"/>
      <c r="E16" s="26" t="s">
        <v>1182</v>
      </c>
      <c r="F16" s="4">
        <f>+F14-F15</f>
        <v>67</v>
      </c>
    </row>
    <row r="17" spans="2:12" x14ac:dyDescent="0.2">
      <c r="B17" s="1" t="s">
        <v>1183</v>
      </c>
      <c r="C17" s="3">
        <f>COUNTIFS(TableV5toV6[LevelA],"Minor Must",TableV5toV6[Version],"Sort by IFA v5",TableV5toV6[Answer],"YES")</f>
        <v>0</v>
      </c>
      <c r="D17" s="11"/>
      <c r="E17" s="26" t="s">
        <v>1184</v>
      </c>
      <c r="F17" s="3">
        <f>COUNTIFS(TableV5toV6[LevelA],"Minor Must",TableV5toV6[Version],"Sort by IFA v6",TableV5toV6[Answer],"YES")</f>
        <v>0</v>
      </c>
    </row>
    <row r="18" spans="2:12" x14ac:dyDescent="0.2">
      <c r="B18" s="1" t="s">
        <v>1185</v>
      </c>
      <c r="C18" s="3">
        <f>COUNTIFS(TableV5toV6[LevelA],"Minor Must",TableV5toV6[Version],"Sort by IFA v5",TableV5toV6[Answer],"NO")</f>
        <v>0</v>
      </c>
      <c r="D18" s="11"/>
      <c r="E18" s="26" t="s">
        <v>1186</v>
      </c>
      <c r="F18" s="3">
        <f>COUNTIFS(TableV5toV6[LevelA],"Minor Must",TableV5toV6[Version],"Sort by IFA v6",TableV5toV6[Answer],"NO")</f>
        <v>0</v>
      </c>
    </row>
    <row r="19" spans="2:12" x14ac:dyDescent="0.2">
      <c r="B19" s="33" t="s">
        <v>1187</v>
      </c>
      <c r="C19" s="35">
        <f>ROUNDDOWN(C17/C16,2)</f>
        <v>0</v>
      </c>
      <c r="D19" s="11"/>
      <c r="E19" s="33" t="s">
        <v>1187</v>
      </c>
      <c r="F19" s="35">
        <f>ROUNDDOWN(F17/F16,2)</f>
        <v>0</v>
      </c>
    </row>
    <row r="20" spans="2:12" x14ac:dyDescent="0.2">
      <c r="B20" s="25" t="s">
        <v>1188</v>
      </c>
      <c r="C20" s="30"/>
      <c r="D20" s="11"/>
      <c r="E20" s="25" t="s">
        <v>1188</v>
      </c>
      <c r="F20" s="30"/>
      <c r="H20" s="25"/>
    </row>
    <row r="21" spans="2:12" x14ac:dyDescent="0.2">
      <c r="C21" s="3"/>
      <c r="D21" s="11"/>
      <c r="F21" s="3"/>
    </row>
    <row r="22" spans="2:12" ht="15" x14ac:dyDescent="0.25">
      <c r="B22" s="24" t="s">
        <v>1189</v>
      </c>
      <c r="C22">
        <f>COUNTIFS(TableV5toV6[LevelA],"Recom.",TableV5toV6[Version],"Sort by IFA v5")</f>
        <v>15</v>
      </c>
      <c r="D22" s="11"/>
      <c r="E22" s="24" t="s">
        <v>1190</v>
      </c>
      <c r="F22">
        <f>COUNTIFS(TableV5toV6[LevelA],"Recom.",TableV5toV6[Version],"Sort by IFA v6")</f>
        <v>20</v>
      </c>
    </row>
    <row r="23" spans="2:12" x14ac:dyDescent="0.2">
      <c r="B23" s="26" t="s">
        <v>1191</v>
      </c>
      <c r="C23" s="3">
        <f>COUNTIFS(TableV5toV6[LevelA],"Recom.",TableV5toV6[Version],"Sort by IFA v5",TableV5toV6[Answer],"N/A")</f>
        <v>0</v>
      </c>
      <c r="D23" s="11"/>
      <c r="E23" s="26" t="s">
        <v>1192</v>
      </c>
      <c r="F23" s="3">
        <f>COUNTIFS(TableV5toV6[LevelA],"Recom.",TableV5toV6[Version],"Sort by IFA v6",TableV5toV6[Answer],"N/A")</f>
        <v>0</v>
      </c>
    </row>
    <row r="24" spans="2:12" x14ac:dyDescent="0.2">
      <c r="B24" s="26" t="s">
        <v>1193</v>
      </c>
      <c r="C24" s="4">
        <f>+C22-C23</f>
        <v>15</v>
      </c>
      <c r="D24" s="11"/>
      <c r="E24" s="26" t="s">
        <v>1194</v>
      </c>
      <c r="F24" s="4">
        <f>+F22-F23</f>
        <v>20</v>
      </c>
    </row>
    <row r="25" spans="2:12" x14ac:dyDescent="0.2">
      <c r="B25" s="26" t="s">
        <v>1195</v>
      </c>
      <c r="C25" s="3">
        <f>COUNTIFS(TableV5toV6[LevelA],"Recom.",TableV5toV6[Version],"Sort by IFA v5",TableV5toV6[Answer],"YES")</f>
        <v>0</v>
      </c>
      <c r="D25" s="11"/>
      <c r="E25" s="26" t="s">
        <v>1196</v>
      </c>
      <c r="F25" s="3">
        <f>COUNTIFS(TableV5toV6[LevelA],"Recom.",TableV5toV6[Version],"Sort by IFA v6",TableV5toV6[Answer],"YES")</f>
        <v>0</v>
      </c>
    </row>
    <row r="26" spans="2:12" x14ac:dyDescent="0.2">
      <c r="B26" s="26" t="s">
        <v>1197</v>
      </c>
      <c r="C26" s="3">
        <f>COUNTIFS(TableV5toV6[LevelA],"Recom.",TableV5toV6[Version],"Sort by IFA v5",TableV5toV6[Answer],"NO")</f>
        <v>0</v>
      </c>
      <c r="E26" s="26" t="s">
        <v>1198</v>
      </c>
      <c r="F26" s="3">
        <f>COUNTIFS(TableV5toV6[LevelA],"Recom.",TableV5toV6[Version],"Sort by IFA v6",TableV5toV6[Answer],"NO")</f>
        <v>0</v>
      </c>
    </row>
    <row r="27" spans="2:12" x14ac:dyDescent="0.2">
      <c r="B27" s="33" t="s">
        <v>1199</v>
      </c>
      <c r="C27" s="34">
        <f>ROUNDDOWN(C25/C24,2)</f>
        <v>0</v>
      </c>
      <c r="E27" s="33" t="s">
        <v>1199</v>
      </c>
      <c r="F27" s="34">
        <f>ROUNDDOWN(F25/F24,2)</f>
        <v>0</v>
      </c>
      <c r="L27" s="27"/>
    </row>
    <row r="28" spans="2:12" x14ac:dyDescent="0.2">
      <c r="B28" s="25" t="s">
        <v>1200</v>
      </c>
      <c r="C28" s="29"/>
      <c r="E28" s="25" t="s">
        <v>1200</v>
      </c>
      <c r="F28" s="29"/>
      <c r="H28" s="25"/>
      <c r="L28" s="27"/>
    </row>
    <row r="29" spans="2:12" x14ac:dyDescent="0.2">
      <c r="C29" s="3"/>
      <c r="F29" s="3"/>
      <c r="L29" s="27"/>
    </row>
    <row r="30" spans="2:12" x14ac:dyDescent="0.2">
      <c r="B30" s="36" t="s">
        <v>1201</v>
      </c>
      <c r="C30" s="37">
        <f>(C8+C16+C24)-(C10+C9+C17+C18+C25+C26)</f>
        <v>222</v>
      </c>
      <c r="D30" s="11">
        <f>+C30</f>
        <v>222</v>
      </c>
      <c r="E30" s="36" t="s">
        <v>1201</v>
      </c>
      <c r="F30" s="37">
        <f>(F8+F16+F24)-(F10+F9+F17+F18+F25+F26)</f>
        <v>190</v>
      </c>
      <c r="G30" s="1">
        <f>+F30</f>
        <v>190</v>
      </c>
      <c r="L30" s="27"/>
    </row>
    <row r="31" spans="2:12" ht="12.75" x14ac:dyDescent="0.2">
      <c r="B31" s="1" t="s">
        <v>1202</v>
      </c>
      <c r="E31" s="1" t="s">
        <v>1202</v>
      </c>
      <c r="L31" s="28"/>
    </row>
    <row r="32" spans="2:12" x14ac:dyDescent="0.2">
      <c r="L32" s="27"/>
    </row>
    <row r="33" spans="12:12" ht="12.75" x14ac:dyDescent="0.2">
      <c r="L33" s="28"/>
    </row>
    <row r="34" spans="12:12" ht="12.75" x14ac:dyDescent="0.2">
      <c r="L34" s="28"/>
    </row>
    <row r="35" spans="12:12" ht="12.75" x14ac:dyDescent="0.2">
      <c r="L35" s="28"/>
    </row>
    <row r="36" spans="12:12" ht="12.75" x14ac:dyDescent="0.2">
      <c r="L36" s="28"/>
    </row>
    <row r="37" spans="12:12" ht="12.75" x14ac:dyDescent="0.2">
      <c r="L37" s="28"/>
    </row>
    <row r="38" spans="12:12" ht="12.75" x14ac:dyDescent="0.2">
      <c r="L38" s="28"/>
    </row>
    <row r="39" spans="12:12" ht="12.75" x14ac:dyDescent="0.2">
      <c r="L39" s="28"/>
    </row>
  </sheetData>
  <sheetProtection algorithmName="SHA-512" hashValue="kyMzvlqFLmcJUq3pmZmqxS1yb/Tp1uJstl5ROOTdMXOVV+2e3TGWO92Sb4TjOIQfhSwjZnUO/UpH+rXvsUJRSw==" saltValue="fkzxShzojoxeUYarEbYf5Q==" spinCount="100000" sheet="1" objects="1" scenarios="1"/>
  <conditionalFormatting sqref="C11:C12">
    <cfRule type="expression" dxfId="6" priority="23">
      <formula>$C$11&lt;1</formula>
    </cfRule>
  </conditionalFormatting>
  <conditionalFormatting sqref="C19:C20">
    <cfRule type="expression" dxfId="5" priority="5">
      <formula>$C$19&lt;0.95</formula>
    </cfRule>
  </conditionalFormatting>
  <conditionalFormatting sqref="C30">
    <cfRule type="expression" dxfId="4" priority="21">
      <formula>$C$30&gt;0</formula>
    </cfRule>
  </conditionalFormatting>
  <conditionalFormatting sqref="F11:F12">
    <cfRule type="expression" dxfId="3" priority="22">
      <formula>$F$11&lt;1</formula>
    </cfRule>
  </conditionalFormatting>
  <conditionalFormatting sqref="F19:F20">
    <cfRule type="expression" dxfId="2" priority="24">
      <formula>$F$19&lt;0.95</formula>
    </cfRule>
  </conditionalFormatting>
  <conditionalFormatting sqref="F30">
    <cfRule type="expression" dxfId="1" priority="4">
      <formula>$F$30&gt;0</formula>
    </cfRule>
  </conditionalFormatting>
  <pageMargins left="0.74803149606299213" right="0.74803149606299213" top="1.2598425196850394" bottom="0.98425196850393704" header="0.31496062992125984" footer="0.31496062992125984"/>
  <pageSetup paperSize="9" orientation="landscape" r:id="rId1"/>
  <headerFooter>
    <oddHeader>&amp;R&amp;G</oddHeader>
    <oddFooter>&amp;L&amp;"Arial,Standard"&amp;8Code ref.: Transition tool IFA v5.2 - IFA v6 Smart FV; v1.0_Jul23; English version
&amp;A
Page &amp;P of &amp;N&amp;R&amp;"Arial,Standard"&amp;8© GLOBALG.A.P. c/o FoodPLUS GmbH
Spichernstr. 55, 50672 Cologne, Germany 
&amp;K00A039www.globalgap.org</oddFooter>
  </headerFooter>
  <legacyDrawingHF r:id="rId2"/>
  <extLst>
    <ext xmlns:x14="http://schemas.microsoft.com/office/spreadsheetml/2009/9/main" uri="{78C0D931-6437-407d-A8EE-F0AAD7539E65}">
      <x14:conditionalFormattings>
        <x14:conditionalFormatting xmlns:xm="http://schemas.microsoft.com/office/excel/2006/main">
          <x14:cfRule type="iconSet" priority="12" id="{018F7B94-1032-4405-813A-AEE4D7C37C0B}">
            <x14:iconSet iconSet="3Symbols2" showValue="0" custom="1">
              <x14:cfvo type="percent">
                <xm:f>0</xm:f>
              </x14:cfvo>
              <x14:cfvo type="num">
                <xm:f>0.99</xm:f>
              </x14:cfvo>
              <x14:cfvo type="num">
                <xm:f>100</xm:f>
              </x14:cfvo>
              <x14:cfIcon iconSet="3Symbols2" iconId="2"/>
              <x14:cfIcon iconSet="3Symbols2" iconId="0"/>
              <x14:cfIcon iconSet="3Symbols2" iconId="0"/>
            </x14:iconSet>
          </x14:cfRule>
          <xm:sqref>D30</xm:sqref>
        </x14:conditionalFormatting>
        <x14:conditionalFormatting xmlns:xm="http://schemas.microsoft.com/office/excel/2006/main">
          <x14:cfRule type="iconSet" priority="11" id="{7ACDD12D-EFA8-4A55-801B-D994B8E45D94}">
            <x14:iconSet iconSet="3Symbols2" showValue="0" custom="1">
              <x14:cfvo type="percent">
                <xm:f>0</xm:f>
              </x14:cfvo>
              <x14:cfvo type="num">
                <xm:f>0.99</xm:f>
              </x14:cfvo>
              <x14:cfvo type="num">
                <xm:f>100</xm:f>
              </x14:cfvo>
              <x14:cfIcon iconSet="3Symbols2" iconId="2"/>
              <x14:cfIcon iconSet="3Symbols2" iconId="0"/>
              <x14:cfIcon iconSet="3Symbols2" iconId="0"/>
            </x14:iconSet>
          </x14:cfRule>
          <xm:sqref>G30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BAEE-B74A-4474-862C-322A171EF98C}">
  <sheetPr codeName="Sheet6">
    <tabColor rgb="FFFFC000"/>
  </sheetPr>
  <dimension ref="B3:N7"/>
  <sheetViews>
    <sheetView workbookViewId="0">
      <selection activeCell="J22" sqref="J22"/>
    </sheetView>
  </sheetViews>
  <sheetFormatPr defaultRowHeight="15" x14ac:dyDescent="0.25"/>
  <cols>
    <col min="2" max="3" width="13" bestFit="1" customWidth="1"/>
    <col min="4" max="4" width="18.85546875" bestFit="1" customWidth="1"/>
    <col min="5" max="5" width="21.42578125" bestFit="1" customWidth="1"/>
    <col min="6" max="6" width="18.5703125" bestFit="1" customWidth="1"/>
    <col min="7" max="7" width="19" bestFit="1" customWidth="1"/>
    <col min="8" max="8" width="21.42578125" bestFit="1" customWidth="1"/>
    <col min="9" max="9" width="18.42578125" bestFit="1" customWidth="1"/>
    <col min="10" max="10" width="20" bestFit="1" customWidth="1"/>
    <col min="11" max="11" width="20.140625" bestFit="1" customWidth="1"/>
    <col min="12" max="12" width="14.7109375" bestFit="1" customWidth="1"/>
  </cols>
  <sheetData>
    <row r="3" spans="2:14" x14ac:dyDescent="0.25">
      <c r="B3" s="9" t="s">
        <v>44</v>
      </c>
      <c r="C3" t="s">
        <v>126</v>
      </c>
      <c r="D3" t="s">
        <v>226</v>
      </c>
      <c r="E3" s="9" t="s">
        <v>55</v>
      </c>
      <c r="F3" s="9" t="s">
        <v>72</v>
      </c>
      <c r="G3" s="9" t="s">
        <v>60</v>
      </c>
      <c r="H3" s="9" t="s">
        <v>686</v>
      </c>
      <c r="I3" s="9" t="s">
        <v>380</v>
      </c>
      <c r="J3" s="9" t="s">
        <v>53</v>
      </c>
      <c r="K3" s="9" t="s">
        <v>330</v>
      </c>
      <c r="L3" s="9" t="s">
        <v>444</v>
      </c>
      <c r="M3" s="9" t="s">
        <v>177</v>
      </c>
      <c r="N3" t="s">
        <v>78</v>
      </c>
    </row>
    <row r="4" spans="2:14" x14ac:dyDescent="0.25">
      <c r="B4" t="s">
        <v>1203</v>
      </c>
      <c r="C4" t="s">
        <v>1203</v>
      </c>
      <c r="D4" t="s">
        <v>1203</v>
      </c>
      <c r="E4" s="6" t="s">
        <v>1203</v>
      </c>
      <c r="F4" s="6" t="s">
        <v>1203</v>
      </c>
      <c r="G4" s="6" t="s">
        <v>61</v>
      </c>
      <c r="H4" s="6" t="s">
        <v>1203</v>
      </c>
      <c r="I4" s="6" t="s">
        <v>1203</v>
      </c>
      <c r="J4" s="6" t="s">
        <v>1203</v>
      </c>
      <c r="K4" s="6" t="s">
        <v>1203</v>
      </c>
      <c r="L4" s="6" t="s">
        <v>1203</v>
      </c>
      <c r="M4" s="6" t="s">
        <v>61</v>
      </c>
      <c r="N4" t="s">
        <v>61</v>
      </c>
    </row>
    <row r="5" spans="2:14" x14ac:dyDescent="0.25">
      <c r="B5" t="s">
        <v>1204</v>
      </c>
      <c r="C5" t="s">
        <v>1204</v>
      </c>
      <c r="D5" t="s">
        <v>1204</v>
      </c>
      <c r="E5" s="7" t="s">
        <v>1204</v>
      </c>
      <c r="F5" s="7" t="s">
        <v>1204</v>
      </c>
      <c r="G5" s="7"/>
      <c r="H5" s="7" t="s">
        <v>1204</v>
      </c>
      <c r="I5" s="7" t="s">
        <v>1204</v>
      </c>
      <c r="J5" s="7" t="s">
        <v>1204</v>
      </c>
      <c r="K5" s="7" t="s">
        <v>1204</v>
      </c>
      <c r="L5" s="7" t="s">
        <v>1204</v>
      </c>
      <c r="M5" s="7"/>
    </row>
    <row r="6" spans="2:14" x14ac:dyDescent="0.25">
      <c r="B6" t="s">
        <v>1205</v>
      </c>
      <c r="C6" t="s">
        <v>1205</v>
      </c>
      <c r="D6" t="s">
        <v>1205</v>
      </c>
      <c r="E6" s="6" t="s">
        <v>1205</v>
      </c>
      <c r="F6" s="6" t="s">
        <v>1205</v>
      </c>
      <c r="G6" s="6"/>
      <c r="H6" s="6" t="s">
        <v>1205</v>
      </c>
      <c r="I6" s="6" t="s">
        <v>1205</v>
      </c>
      <c r="J6" s="6"/>
      <c r="K6" s="6"/>
      <c r="L6" s="6" t="s">
        <v>1205</v>
      </c>
      <c r="M6" s="6"/>
    </row>
    <row r="7" spans="2:14" x14ac:dyDescent="0.25">
      <c r="I7" s="8"/>
      <c r="J7" s="8"/>
      <c r="K7" s="8"/>
    </row>
  </sheetData>
  <phoneticPr fontId="2" type="noConversion"/>
  <dataValidations count="1">
    <dataValidation type="list" allowBlank="1" showInputMessage="1" showErrorMessage="1" sqref="G7:G9" xr:uid="{B7BCC60B-ACF0-4779-A8AF-ACC2588E0169}">
      <formula1>INDIRECT(SUBSTITUTE(F7," ",""))</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9" ma:contentTypeDescription="Create a new document." ma:contentTypeScope="" ma:versionID="0601a4f6023a2a87e2959b8289f51376">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ee40c8e1233e846dc409abd0f7286a6a"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2E98BE-07A5-46E7-ACC4-853BA4A44ECB}">
  <ds:schemaRefs>
    <ds:schemaRef ds:uri="50795b52-d884-4f3c-a547-4763e70ede17"/>
    <ds:schemaRef ds:uri="http://schemas.microsoft.com/office/2006/metadata/properties"/>
    <ds:schemaRef ds:uri="http://purl.org/dc/dcmitype/"/>
    <ds:schemaRef ds:uri="http://www.w3.org/XML/1998/namespace"/>
    <ds:schemaRef ds:uri="3fcbf3cb-b373-44a0-966d-dc1ff9089511"/>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921B1FC-26C1-4F9B-8DF8-2FCBA5E774F4}">
  <ds:schemaRefs>
    <ds:schemaRef ds:uri="http://schemas.microsoft.com/sharepoint/v3/contenttype/forms"/>
  </ds:schemaRefs>
</ds:datastoreItem>
</file>

<file path=customXml/itemProps3.xml><?xml version="1.0" encoding="utf-8"?>
<ds:datastoreItem xmlns:ds="http://schemas.openxmlformats.org/officeDocument/2006/customXml" ds:itemID="{7BD833CA-D011-4A05-81AE-7D284E8E8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Cover</vt:lpstr>
      <vt:lpstr>Introduction</vt:lpstr>
      <vt:lpstr>IFA v5.2 to IFA v6 Smart</vt:lpstr>
      <vt:lpstr>v 5.2</vt:lpstr>
      <vt:lpstr>v6 SMART</vt:lpstr>
      <vt:lpstr>Mapping</vt:lpstr>
      <vt:lpstr>Summary</vt:lpstr>
      <vt:lpstr>Lists</vt:lpstr>
      <vt:lpstr>Levels</vt:lpstr>
      <vt:lpstr>MajorMust</vt:lpstr>
      <vt:lpstr>MajorMustMerged</vt:lpstr>
      <vt:lpstr>MajorMustNew</vt:lpstr>
      <vt:lpstr>MajorMustNoNA</vt:lpstr>
      <vt:lpstr>Merged</vt:lpstr>
      <vt:lpstr>MinorMust</vt:lpstr>
      <vt:lpstr>MinorMustMerged</vt:lpstr>
      <vt:lpstr>MinorMustNew</vt:lpstr>
      <vt:lpstr>MinorMustNoNA</vt:lpstr>
      <vt:lpstr>NoEquivalent</vt:lpstr>
      <vt:lpstr>'IFA v5.2 to IFA v6 Smart'!Print_Area</vt:lpstr>
      <vt:lpstr>Summary!Print_Area</vt:lpstr>
      <vt:lpstr>'IFA v5.2 to IFA v6 Smart'!Print_Titles</vt:lpstr>
      <vt:lpstr>Recom.</vt:lpstr>
      <vt:lpstr>Recom.New</vt:lpstr>
      <vt:lpstr>Removed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Brian;Restrepo@globalgap.org</dc:creator>
  <cp:keywords/>
  <dc:description/>
  <cp:lastModifiedBy>Antonio Restrepo</cp:lastModifiedBy>
  <cp:revision/>
  <cp:lastPrinted>2023-12-20T05:10:57Z</cp:lastPrinted>
  <dcterms:created xsi:type="dcterms:W3CDTF">2022-07-12T07:57:08Z</dcterms:created>
  <dcterms:modified xsi:type="dcterms:W3CDTF">2023-12-20T05:21:54Z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